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JELENA\DESKTOP\2026\TRANSPARENTNOST\"/>
    </mc:Choice>
  </mc:AlternateContent>
  <xr:revisionPtr revIDLastSave="0" documentId="13_ncr:1_{AD08C08E-F323-4070-B7F8-C2B01D84087E}" xr6:coauthVersionLast="47" xr6:coauthVersionMax="47" xr10:uidLastSave="{00000000-0000-0000-0000-000000000000}"/>
  <bookViews>
    <workbookView xWindow="28680" yWindow="-120" windowWidth="29040" windowHeight="15720" firstSheet="7" activeTab="15" xr2:uid="{00000000-000D-0000-FFFF-FFFF00000000}"/>
  </bookViews>
  <sheets>
    <sheet name="Svibanj25" sheetId="7" r:id="rId1"/>
    <sheet name="Lipanj25" sheetId="8" r:id="rId2"/>
    <sheet name="srpanj2025" sheetId="11" r:id="rId3"/>
    <sheet name="kolovoz2025" sheetId="12" r:id="rId4"/>
    <sheet name="rujan2025" sheetId="13" r:id="rId5"/>
    <sheet name="listopad2025" sheetId="14" r:id="rId6"/>
    <sheet name="studeni2025" sheetId="15" r:id="rId7"/>
    <sheet name="prosinac2025" sheetId="16" r:id="rId8"/>
    <sheet name="siječanj2026" sheetId="17" r:id="rId9"/>
    <sheet name="veljača 2026" sheetId="18" r:id="rId10"/>
    <sheet name="ožujak 2026  " sheetId="20" r:id="rId11"/>
    <sheet name="travanj 2026 " sheetId="21" r:id="rId12"/>
    <sheet name="svibanj 2026 " sheetId="19" r:id="rId13"/>
    <sheet name="lipanj 2026" sheetId="22" r:id="rId14"/>
    <sheet name="srpanj2026" sheetId="23" r:id="rId15"/>
    <sheet name="kolovoz2026" sheetId="24" r:id="rId16"/>
  </sheets>
  <definedNames>
    <definedName name="Br_fakture" localSheetId="3">#REF!</definedName>
    <definedName name="Br_fakture" localSheetId="15">#REF!</definedName>
    <definedName name="Br_fakture" localSheetId="13">#REF!</definedName>
    <definedName name="Br_fakture" localSheetId="1">#REF!</definedName>
    <definedName name="Br_fakture" localSheetId="5">#REF!</definedName>
    <definedName name="Br_fakture" localSheetId="10">#REF!</definedName>
    <definedName name="Br_fakture" localSheetId="7">#REF!</definedName>
    <definedName name="Br_fakture" localSheetId="4">#REF!</definedName>
    <definedName name="Br_fakture" localSheetId="8">#REF!</definedName>
    <definedName name="Br_fakture" localSheetId="2">#REF!</definedName>
    <definedName name="Br_fakture" localSheetId="14">#REF!</definedName>
    <definedName name="Br_fakture" localSheetId="6">#REF!</definedName>
    <definedName name="Br_fakture" localSheetId="12">#REF!</definedName>
    <definedName name="Br_fakture" localSheetId="0">#REF!</definedName>
    <definedName name="Br_fakture" localSheetId="11">#REF!</definedName>
    <definedName name="Br_fakture" localSheetId="9">#REF!</definedName>
    <definedName name="Br_fakture">#REF!</definedName>
    <definedName name="NazivTvrtke" localSheetId="3">kolovoz2025!#REF!</definedName>
    <definedName name="NazivTvrtke" localSheetId="15">kolovoz2026!#REF!</definedName>
    <definedName name="NazivTvrtke" localSheetId="13">'lipanj 2026'!#REF!</definedName>
    <definedName name="NazivTvrtke" localSheetId="1">Lipanj25!#REF!</definedName>
    <definedName name="NazivTvrtke" localSheetId="5">listopad2025!#REF!</definedName>
    <definedName name="NazivTvrtke" localSheetId="10">'ožujak 2026  '!#REF!</definedName>
    <definedName name="NazivTvrtke" localSheetId="7">prosinac2025!#REF!</definedName>
    <definedName name="NazivTvrtke" localSheetId="4">rujan2025!#REF!</definedName>
    <definedName name="NazivTvrtke" localSheetId="8">siječanj2026!#REF!</definedName>
    <definedName name="NazivTvrtke" localSheetId="2">srpanj2025!#REF!</definedName>
    <definedName name="NazivTvrtke" localSheetId="14">srpanj2026!#REF!</definedName>
    <definedName name="NazivTvrtke" localSheetId="6">studeni2025!#REF!</definedName>
    <definedName name="NazivTvrtke" localSheetId="12">'svibanj 2026 '!#REF!</definedName>
    <definedName name="NazivTvrtke" localSheetId="0">Svibanj25!#REF!</definedName>
    <definedName name="NazivTvrtke" localSheetId="11">'travanj 2026 '!#REF!</definedName>
    <definedName name="NazivTvrtke" localSheetId="9">'veljača 2026'!#REF!</definedName>
    <definedName name="NazivTvrtke">#REF!</definedName>
    <definedName name="PojedinostiOBrFakture">"PojedinostiOFakturi[Br fakture]"</definedName>
    <definedName name="rngInvoice" localSheetId="3">kolovoz2025!#REF!</definedName>
    <definedName name="rngInvoice" localSheetId="15">kolovoz2026!#REF!</definedName>
    <definedName name="rngInvoice" localSheetId="13">'lipanj 2026'!#REF!</definedName>
    <definedName name="rngInvoice" localSheetId="1">Lipanj25!#REF!</definedName>
    <definedName name="rngInvoice" localSheetId="5">listopad2025!#REF!</definedName>
    <definedName name="rngInvoice" localSheetId="10">'ožujak 2026  '!#REF!</definedName>
    <definedName name="rngInvoice" localSheetId="7">prosinac2025!#REF!</definedName>
    <definedName name="rngInvoice" localSheetId="4">rujan2025!#REF!</definedName>
    <definedName name="rngInvoice" localSheetId="8">siječanj2026!#REF!</definedName>
    <definedName name="rngInvoice" localSheetId="2">srpanj2025!#REF!</definedName>
    <definedName name="rngInvoice" localSheetId="14">srpanj2026!#REF!</definedName>
    <definedName name="rngInvoice" localSheetId="6">studeni2025!#REF!</definedName>
    <definedName name="rngInvoice" localSheetId="12">'svibanj 2026 '!#REF!</definedName>
    <definedName name="rngInvoice" localSheetId="0">Svibanj25!#REF!</definedName>
    <definedName name="rngInvoice" localSheetId="11">'travanj 2026 '!#REF!</definedName>
    <definedName name="rngInvoice" localSheetId="9">'veljača 2026'!#REF!</definedName>
    <definedName name="rngInvoice">#REF!</definedName>
    <definedName name="TraženjeKupca" localSheetId="3">#REF!</definedName>
    <definedName name="TraženjeKupca" localSheetId="15">#REF!</definedName>
    <definedName name="TraženjeKupca" localSheetId="13">#REF!</definedName>
    <definedName name="TraženjeKupca" localSheetId="1">#REF!</definedName>
    <definedName name="TraženjeKupca" localSheetId="5">#REF!</definedName>
    <definedName name="TraženjeKupca" localSheetId="10">#REF!</definedName>
    <definedName name="TraženjeKupca" localSheetId="7">#REF!</definedName>
    <definedName name="TraženjeKupca" localSheetId="4">#REF!</definedName>
    <definedName name="TraženjeKupca" localSheetId="8">#REF!</definedName>
    <definedName name="TraženjeKupca" localSheetId="2">#REF!</definedName>
    <definedName name="TraženjeKupca" localSheetId="14">#REF!</definedName>
    <definedName name="TraženjeKupca" localSheetId="6">#REF!</definedName>
    <definedName name="TraženjeKupca" localSheetId="12">#REF!</definedName>
    <definedName name="TraženjeKupca" localSheetId="0">#REF!</definedName>
    <definedName name="TraženjeKupca" localSheetId="11">#REF!</definedName>
    <definedName name="TraženjeKupca" localSheetId="9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24" l="1" a="1"/>
  <c r="C14" i="24" s="1"/>
  <c r="B14" i="24" a="1"/>
  <c r="B14" i="24" s="1"/>
  <c r="C12" i="24" a="1"/>
  <c r="C12" i="24" s="1"/>
  <c r="B12" i="24" a="1"/>
  <c r="B12" i="24" s="1"/>
  <c r="C11" i="24" a="1"/>
  <c r="C11" i="24" s="1"/>
  <c r="B11" i="24" a="1"/>
  <c r="B11" i="24" s="1"/>
  <c r="C10" i="24" a="1"/>
  <c r="C10" i="24" s="1"/>
  <c r="B10" i="24" a="1"/>
  <c r="B10" i="24" s="1"/>
  <c r="E15" i="24"/>
  <c r="C9" i="24" a="1"/>
  <c r="C9" i="24" s="1"/>
  <c r="B9" i="24" a="1"/>
  <c r="B9" i="24" s="1"/>
  <c r="E9" i="23"/>
  <c r="E15" i="23"/>
  <c r="C14" i="23" a="1"/>
  <c r="C14" i="23" s="1"/>
  <c r="B14" i="23" a="1"/>
  <c r="B14" i="23" s="1"/>
  <c r="C12" i="23" a="1"/>
  <c r="C12" i="23" s="1"/>
  <c r="B12" i="23" a="1"/>
  <c r="B12" i="23" s="1"/>
  <c r="C11" i="23" a="1"/>
  <c r="C11" i="23" s="1"/>
  <c r="B11" i="23" a="1"/>
  <c r="B11" i="23" s="1"/>
  <c r="C10" i="23" a="1"/>
  <c r="C10" i="23" s="1"/>
  <c r="B10" i="23" a="1"/>
  <c r="B10" i="23" s="1"/>
  <c r="C9" i="23" a="1"/>
  <c r="C9" i="23" s="1"/>
  <c r="B9" i="23" a="1"/>
  <c r="B9" i="23" s="1"/>
  <c r="E13" i="22"/>
  <c r="E12" i="22" l="1"/>
  <c r="E9" i="22"/>
  <c r="C14" i="22" a="1"/>
  <c r="C14" i="22" s="1"/>
  <c r="B14" i="22" a="1"/>
  <c r="B14" i="22" s="1"/>
  <c r="C12" i="22" a="1"/>
  <c r="C12" i="22" s="1"/>
  <c r="B12" i="22" a="1"/>
  <c r="B12" i="22" s="1"/>
  <c r="C11" i="22" a="1"/>
  <c r="C11" i="22" s="1"/>
  <c r="B11" i="22" a="1"/>
  <c r="B11" i="22" s="1"/>
  <c r="C10" i="22" a="1"/>
  <c r="C10" i="22" s="1"/>
  <c r="B10" i="22" a="1"/>
  <c r="B10" i="22" s="1"/>
  <c r="C9" i="22" a="1"/>
  <c r="C9" i="22" s="1"/>
  <c r="B9" i="22" a="1"/>
  <c r="B9" i="22" s="1"/>
  <c r="E16" i="21"/>
  <c r="C15" i="21" a="1"/>
  <c r="C15" i="21" s="1"/>
  <c r="B15" i="21" a="1"/>
  <c r="B15" i="21" s="1"/>
  <c r="C12" i="21" a="1"/>
  <c r="C12" i="21" s="1"/>
  <c r="B12" i="21" a="1"/>
  <c r="B12" i="21" s="1"/>
  <c r="C11" i="21" a="1"/>
  <c r="C11" i="21" s="1"/>
  <c r="B11" i="21" a="1"/>
  <c r="B11" i="21" s="1"/>
  <c r="C10" i="21" a="1"/>
  <c r="C10" i="21" s="1"/>
  <c r="B10" i="21" a="1"/>
  <c r="B10" i="21" s="1"/>
  <c r="C9" i="21" a="1"/>
  <c r="C9" i="21" s="1"/>
  <c r="B9" i="21" a="1"/>
  <c r="B9" i="21" s="1"/>
  <c r="E15" i="22" l="1"/>
  <c r="C15" i="20" a="1"/>
  <c r="C15" i="20" s="1"/>
  <c r="B15" i="20" a="1"/>
  <c r="B15" i="20" s="1"/>
  <c r="C12" i="20" a="1"/>
  <c r="C12" i="20" s="1"/>
  <c r="B12" i="20" a="1"/>
  <c r="B12" i="20" s="1"/>
  <c r="C11" i="20" a="1"/>
  <c r="C11" i="20" s="1"/>
  <c r="B11" i="20" a="1"/>
  <c r="B11" i="20" s="1"/>
  <c r="C10" i="20" a="1"/>
  <c r="C10" i="20" s="1"/>
  <c r="B10" i="20" a="1"/>
  <c r="B10" i="20" s="1"/>
  <c r="E9" i="20"/>
  <c r="E16" i="20" s="1"/>
  <c r="C9" i="20" a="1"/>
  <c r="C9" i="20" s="1"/>
  <c r="B9" i="20" a="1"/>
  <c r="B9" i="20" s="1"/>
  <c r="E16" i="19"/>
  <c r="C15" i="19" a="1"/>
  <c r="C15" i="19" s="1"/>
  <c r="B15" i="19" a="1"/>
  <c r="B15" i="19" s="1"/>
  <c r="C12" i="19" a="1"/>
  <c r="C12" i="19" s="1"/>
  <c r="B12" i="19" a="1"/>
  <c r="B12" i="19" s="1"/>
  <c r="C11" i="19" a="1"/>
  <c r="C11" i="19" s="1"/>
  <c r="B11" i="19" a="1"/>
  <c r="B11" i="19" s="1"/>
  <c r="C10" i="19" a="1"/>
  <c r="C10" i="19" s="1"/>
  <c r="B10" i="19" a="1"/>
  <c r="B10" i="19" s="1"/>
  <c r="C9" i="19" a="1"/>
  <c r="C9" i="19" s="1"/>
  <c r="B9" i="19" a="1"/>
  <c r="B9" i="19" s="1"/>
  <c r="E16" i="18"/>
  <c r="C15" i="18" a="1"/>
  <c r="C15" i="18" s="1"/>
  <c r="B15" i="18" a="1"/>
  <c r="B15" i="18" s="1"/>
  <c r="C12" i="18" a="1"/>
  <c r="C12" i="18" s="1"/>
  <c r="B12" i="18" a="1"/>
  <c r="B12" i="18" s="1"/>
  <c r="C11" i="18" a="1"/>
  <c r="C11" i="18" s="1"/>
  <c r="B11" i="18" a="1"/>
  <c r="B11" i="18" s="1"/>
  <c r="C10" i="18" a="1"/>
  <c r="C10" i="18" s="1"/>
  <c r="B10" i="18" a="1"/>
  <c r="B10" i="18" s="1"/>
  <c r="C9" i="18" a="1"/>
  <c r="C9" i="18" s="1"/>
  <c r="B9" i="18" a="1"/>
  <c r="B9" i="18" s="1"/>
  <c r="E12" i="17"/>
  <c r="E15" i="17"/>
  <c r="E12" i="13"/>
  <c r="E11" i="17"/>
  <c r="C15" i="17" a="1"/>
  <c r="C15" i="17" s="1"/>
  <c r="B15" i="17" a="1"/>
  <c r="B15" i="17" s="1"/>
  <c r="C12" i="17" a="1"/>
  <c r="C12" i="17" s="1"/>
  <c r="B12" i="17" a="1"/>
  <c r="B12" i="17" s="1"/>
  <c r="C11" i="17" a="1"/>
  <c r="C11" i="17" s="1"/>
  <c r="B11" i="17" a="1"/>
  <c r="B11" i="17" s="1"/>
  <c r="C10" i="17" a="1"/>
  <c r="C10" i="17" s="1"/>
  <c r="B10" i="17" a="1"/>
  <c r="B10" i="17" s="1"/>
  <c r="C9" i="17" a="1"/>
  <c r="C9" i="17" s="1"/>
  <c r="B9" i="17" a="1"/>
  <c r="B9" i="17" s="1"/>
  <c r="E14" i="16"/>
  <c r="C13" i="16" a="1"/>
  <c r="C13" i="16" s="1"/>
  <c r="B13" i="16" a="1"/>
  <c r="B13" i="16" s="1"/>
  <c r="C12" i="16" a="1"/>
  <c r="C12" i="16" s="1"/>
  <c r="B12" i="16" a="1"/>
  <c r="B12" i="16" s="1"/>
  <c r="C11" i="16" a="1"/>
  <c r="C11" i="16" s="1"/>
  <c r="B11" i="16" a="1"/>
  <c r="B11" i="16" s="1"/>
  <c r="C10" i="16" a="1"/>
  <c r="C10" i="16" s="1"/>
  <c r="B10" i="16" a="1"/>
  <c r="B10" i="16" s="1"/>
  <c r="C9" i="16" a="1"/>
  <c r="C9" i="16" s="1"/>
  <c r="B9" i="16" a="1"/>
  <c r="B9" i="16" s="1"/>
  <c r="C13" i="15" a="1"/>
  <c r="C13" i="15" s="1"/>
  <c r="B13" i="15" a="1"/>
  <c r="B13" i="15" s="1"/>
  <c r="E14" i="15"/>
  <c r="C12" i="15" a="1"/>
  <c r="C12" i="15" s="1"/>
  <c r="B12" i="15" a="1"/>
  <c r="B12" i="15" s="1"/>
  <c r="C11" i="15" a="1"/>
  <c r="C11" i="15" s="1"/>
  <c r="B11" i="15" a="1"/>
  <c r="B11" i="15" s="1"/>
  <c r="C10" i="15" a="1"/>
  <c r="C10" i="15" s="1"/>
  <c r="B10" i="15" a="1"/>
  <c r="B10" i="15" s="1"/>
  <c r="C9" i="15" a="1"/>
  <c r="C9" i="15" s="1"/>
  <c r="B9" i="15" a="1"/>
  <c r="B9" i="15" s="1"/>
  <c r="E12" i="14"/>
  <c r="E14" i="14" s="1"/>
  <c r="C13" i="14" a="1"/>
  <c r="C13" i="14" s="1"/>
  <c r="B13" i="14" a="1"/>
  <c r="B13" i="14" s="1"/>
  <c r="C12" i="14" a="1"/>
  <c r="C12" i="14" s="1"/>
  <c r="B12" i="14" a="1"/>
  <c r="B12" i="14" s="1"/>
  <c r="C11" i="14" a="1"/>
  <c r="C11" i="14" s="1"/>
  <c r="B11" i="14" a="1"/>
  <c r="B11" i="14" s="1"/>
  <c r="C10" i="14" a="1"/>
  <c r="C10" i="14" s="1"/>
  <c r="B10" i="14" a="1"/>
  <c r="B10" i="14" s="1"/>
  <c r="C9" i="14" a="1"/>
  <c r="C9" i="14" s="1"/>
  <c r="B9" i="14" a="1"/>
  <c r="B9" i="14" s="1"/>
  <c r="C13" i="13" a="1"/>
  <c r="C13" i="13" s="1"/>
  <c r="B13" i="13" a="1"/>
  <c r="B13" i="13" s="1"/>
  <c r="E11" i="13"/>
  <c r="E9" i="13" s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9" i="13" a="1"/>
  <c r="C9" i="13" s="1"/>
  <c r="B9" i="13" a="1"/>
  <c r="B9" i="13" s="1"/>
  <c r="E13" i="12"/>
  <c r="C12" i="12" a="1"/>
  <c r="C12" i="12" s="1"/>
  <c r="B12" i="12" a="1"/>
  <c r="B12" i="12" s="1"/>
  <c r="C11" i="12" a="1"/>
  <c r="C11" i="12" s="1"/>
  <c r="B11" i="12" a="1"/>
  <c r="B11" i="12" s="1"/>
  <c r="C10" i="12" a="1"/>
  <c r="C10" i="12" s="1"/>
  <c r="B10" i="12" a="1"/>
  <c r="B10" i="12" s="1"/>
  <c r="C9" i="12" a="1"/>
  <c r="C9" i="12" s="1"/>
  <c r="B9" i="12" a="1"/>
  <c r="B9" i="12" s="1"/>
  <c r="B9" i="11" a="1"/>
  <c r="B9" i="11" s="1"/>
  <c r="C9" i="11" a="1"/>
  <c r="C9" i="11" s="1"/>
  <c r="B10" i="11" a="1"/>
  <c r="B10" i="11" s="1"/>
  <c r="C10" i="11" a="1"/>
  <c r="C10" i="11" s="1"/>
  <c r="B11" i="11" a="1"/>
  <c r="B11" i="11" s="1"/>
  <c r="C11" i="11" a="1"/>
  <c r="C11" i="11" s="1"/>
  <c r="E11" i="11"/>
  <c r="E13" i="11" s="1"/>
  <c r="B12" i="11" a="1"/>
  <c r="B12" i="11" s="1"/>
  <c r="C12" i="11" a="1"/>
  <c r="C12" i="11" s="1"/>
  <c r="E16" i="17" l="1"/>
  <c r="E14" i="13"/>
  <c r="B9" i="8" a="1"/>
  <c r="B9" i="8" s="1"/>
  <c r="C9" i="8" a="1"/>
  <c r="C9" i="8" s="1"/>
  <c r="B10" i="8" a="1"/>
  <c r="B10" i="8" s="1"/>
  <c r="C10" i="8" a="1"/>
  <c r="C10" i="8" s="1"/>
  <c r="B11" i="8" a="1"/>
  <c r="B11" i="8" s="1"/>
  <c r="C11" i="8" a="1"/>
  <c r="C11" i="8" s="1"/>
  <c r="B12" i="8" a="1"/>
  <c r="B12" i="8" s="1"/>
  <c r="C12" i="8" a="1"/>
  <c r="C12" i="8" s="1"/>
  <c r="E13" i="8"/>
  <c r="E10" i="7"/>
  <c r="B9" i="7" a="1"/>
  <c r="B9" i="7" s="1"/>
  <c r="C9" i="7" a="1"/>
  <c r="C9" i="7" s="1"/>
  <c r="B10" i="7" a="1"/>
  <c r="B10" i="7" s="1"/>
  <c r="C10" i="7" a="1"/>
  <c r="C10" i="7" s="1"/>
  <c r="B11" i="7" a="1"/>
  <c r="B11" i="7" s="1"/>
  <c r="C11" i="7" a="1"/>
  <c r="C11" i="7" s="1"/>
  <c r="B12" i="7" a="1"/>
  <c r="B12" i="7" s="1"/>
  <c r="C12" i="7" a="1"/>
  <c r="C12" i="7" s="1"/>
  <c r="E13" i="7" l="1"/>
</calcChain>
</file>

<file path=xl/sharedStrings.xml><?xml version="1.0" encoding="utf-8"?>
<sst xmlns="http://schemas.openxmlformats.org/spreadsheetml/2006/main" count="376" uniqueCount="57">
  <si>
    <t>ZAPOSLENICI</t>
  </si>
  <si>
    <t>Naziv primatelja</t>
  </si>
  <si>
    <t>OIB primatelja</t>
  </si>
  <si>
    <t>Sjedište primatelja</t>
  </si>
  <si>
    <t>Vrsta rashoda i izdatka</t>
  </si>
  <si>
    <t>3113 PLAĆE ZA PREKOVREMENI RAD</t>
  </si>
  <si>
    <t>Naziv ustanove: TEHNIČKA ŠKOLA ČAKOVEC</t>
  </si>
  <si>
    <t>T: Telefonski broj: 040/328-521</t>
  </si>
  <si>
    <t>E-pošta: racunovodstvo@tsck.hr</t>
  </si>
  <si>
    <t>Web-mjesto: https://tsck.hr/</t>
  </si>
  <si>
    <t>Adresa: Športska 5, 40000 Čakovec</t>
  </si>
  <si>
    <t>3132 DOPRINOSI ZA OBVEZNO ZDRAV.OSIGURANJE</t>
  </si>
  <si>
    <t>SVEUKUPNO</t>
  </si>
  <si>
    <t>Iznos/€</t>
  </si>
  <si>
    <t>Telefonski broj: 040/328-521</t>
  </si>
  <si>
    <t>INFORMACIJA O TROŠENJU SREDSTAVA ZA SVIBANJ 2025.</t>
  </si>
  <si>
    <t>3111 PLAĆA  ZA TRAVANJ 2025.</t>
  </si>
  <si>
    <t>3121 MATERIJALNA PRAVA 5/2025</t>
  </si>
  <si>
    <t>3121 REGRES</t>
  </si>
  <si>
    <t>INFORMACIJA O TROŠENJU SREDSTAVA ZA LIPANJ 2025.</t>
  </si>
  <si>
    <t>3111 PLAĆA  ZA LIPANJ 2025.</t>
  </si>
  <si>
    <t>INFORMACIJA O TROŠENJU SREDSTAVA ZA SRPANJ 2025.</t>
  </si>
  <si>
    <t>INFORMACIJA O TROŠENJU SREDSTAVA ZA KOLOVOZ 2025.</t>
  </si>
  <si>
    <t>3111 PLAĆA  ZA SRPANJ 2025.</t>
  </si>
  <si>
    <t>INFORMACIJA O TROŠENJU SREDSTAVA ZA RUJAN 2025.</t>
  </si>
  <si>
    <t>3111 PLAĆA  ZA KOLOVOZ 2025.</t>
  </si>
  <si>
    <t>3121 OTPREMNINA</t>
  </si>
  <si>
    <t>3121 POTPORA ZA NOVOROĐENO DIJETE</t>
  </si>
  <si>
    <t>INFORMACIJA O TROŠENJU SREDSTAVA ZA LISTOPAD 2025.</t>
  </si>
  <si>
    <t>3111 PLAĆA  ZA RUJAN 2025.</t>
  </si>
  <si>
    <t>3121 NAGRADE</t>
  </si>
  <si>
    <t>3121 NAKNADE ZA BOELST, INVALIDNOST I SMRTNI SLUČAJ</t>
  </si>
  <si>
    <t>INFORMACIJA O TROŠENJU SREDSTAVA ZA STUDENI 2025.</t>
  </si>
  <si>
    <t>3111 PLAĆA  ZA LISTOPAD 2025.</t>
  </si>
  <si>
    <t>3121 NAKNADE ZA BOLEST, INVALIDNOST I SMRTNI SLUČAJ</t>
  </si>
  <si>
    <t>INFORMACIJA O TROŠENJU SREDSTAVA ZA PROSINAC 2025.</t>
  </si>
  <si>
    <t>3111 PLAĆA  ZA 11/2025.</t>
  </si>
  <si>
    <t>INFORMACIJA O TROŠENJU SREDSTAVA ZA SIJEČANJ 2026.</t>
  </si>
  <si>
    <t>3111 PLAĆA  ZA 12/2025.</t>
  </si>
  <si>
    <t>3121 JUBILARNA NAGRADA</t>
  </si>
  <si>
    <t>INFORMACIJA O TROŠENJU SREDSTAVA ZA VELJAČU 2026.</t>
  </si>
  <si>
    <t>3111 PLAĆA  ZA 1/2026</t>
  </si>
  <si>
    <t>INFORMACIJA O TROŠENJU SREDSTAVA ZA OŽUJAK 2026.</t>
  </si>
  <si>
    <t>3111 PLAĆA  ZA 2/2026</t>
  </si>
  <si>
    <t>INFORMACIJA O TROŠENJU SREDSTAVA ZA SVIBANJ 2026.</t>
  </si>
  <si>
    <t>3111 PLAĆA  ZA 4/2026</t>
  </si>
  <si>
    <t>3121 POMOĆ ZA BOLOVANJE</t>
  </si>
  <si>
    <t>INFORMACIJA O TROŠENJU SREDSTAVA ZA TRAVANJ 2026.</t>
  </si>
  <si>
    <t>3111 PLAĆA  ZA 3/2026</t>
  </si>
  <si>
    <t>3121 POMOĆ ZA SMRTNI SLUČAJ</t>
  </si>
  <si>
    <t>INFORMACIJA O TROŠENJU SREDSTAVA ZA LIPANJ 2026.</t>
  </si>
  <si>
    <t>3111 PLAĆA  ZA 5/2026</t>
  </si>
  <si>
    <t>INFORMACIJA O TROŠENJU SREDSTAVA ZA SRPANJ 2026.</t>
  </si>
  <si>
    <t>3121 POTPORA ZBOG INVALIDNOSTI</t>
  </si>
  <si>
    <t>INFORMACIJA O TROŠENJU SREDSTAVA ZA KOLOVOZ 2026.</t>
  </si>
  <si>
    <t>3111 PLAĆA  ZA 6/2026</t>
  </si>
  <si>
    <t>3111 PLAĆA  ZA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</si>
</sst>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4" tint="-0.499984740745262"/>
      <name val="Arial"/>
      <family val="2"/>
      <charset val="238"/>
      <scheme val="major"/>
    </font>
    <font>
      <b/>
      <sz val="14"/>
      <name val="Arial"/>
      <family val="2"/>
      <scheme val="major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4"/>
      <color theme="2" tint="-0.749992370372631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2" fillId="0" borderId="0" xfId="0" applyFont="1" applyBorder="1">
      <alignment vertical="top" wrapText="1"/>
    </xf>
    <xf numFmtId="0" fontId="31" fillId="0" borderId="0" xfId="0" applyFont="1">
      <alignment vertical="top" wrapText="1"/>
    </xf>
    <xf numFmtId="4" fontId="32" fillId="35" borderId="10" xfId="0" applyNumberFormat="1" applyFont="1" applyFill="1" applyBorder="1" applyAlignment="1">
      <alignment horizontal="center" vertical="center" wrapText="1"/>
    </xf>
    <xf numFmtId="44" fontId="27" fillId="2" borderId="12" xfId="0" applyNumberFormat="1" applyFont="1" applyFill="1" applyBorder="1" applyAlignment="1">
      <alignment horizontal="center" vertical="center" wrapText="1"/>
    </xf>
    <xf numFmtId="0" fontId="33" fillId="0" borderId="11" xfId="8" applyFont="1" applyFill="1" applyBorder="1" applyAlignment="1" applyProtection="1">
      <alignment horizontal="center" vertical="center"/>
    </xf>
    <xf numFmtId="0" fontId="0" fillId="2" borderId="11" xfId="0" applyNumberFormat="1" applyFill="1" applyBorder="1" applyAlignment="1">
      <alignment horizontal="center" vertical="center"/>
    </xf>
    <xf numFmtId="4" fontId="32" fillId="35" borderId="15" xfId="0" applyNumberFormat="1" applyFont="1" applyFill="1" applyBorder="1" applyAlignment="1">
      <alignment horizontal="center" vertical="center" wrapText="1"/>
    </xf>
    <xf numFmtId="44" fontId="0" fillId="2" borderId="11" xfId="0" applyNumberFormat="1" applyFill="1" applyBorder="1" applyAlignment="1">
      <alignment horizontal="center" vertical="center"/>
    </xf>
    <xf numFmtId="44" fontId="27" fillId="2" borderId="11" xfId="0" applyNumberFormat="1" applyFon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44" fontId="0" fillId="2" borderId="11" xfId="0" applyNumberFormat="1" applyFill="1" applyBorder="1" applyAlignment="1">
      <alignment horizontal="center" vertical="center" wrapText="1"/>
    </xf>
    <xf numFmtId="164" fontId="0" fillId="0" borderId="16" xfId="0" applyNumberFormat="1" applyFill="1" applyBorder="1" applyAlignment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26" fillId="2" borderId="11" xfId="0" applyNumberFormat="1" applyFont="1" applyFill="1" applyBorder="1" applyAlignment="1">
      <alignment horizontal="center" vertical="center"/>
    </xf>
    <xf numFmtId="44" fontId="26" fillId="2" borderId="11" xfId="0" applyNumberFormat="1" applyFont="1" applyFill="1" applyBorder="1" applyAlignment="1">
      <alignment horizontal="center" vertical="center"/>
    </xf>
    <xf numFmtId="44" fontId="26" fillId="2" borderId="11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26" fillId="0" borderId="0" xfId="7" applyFont="1" applyFill="1" applyBorder="1" applyAlignment="1">
      <alignment horizontal="left" vertical="center" wrapText="1"/>
    </xf>
    <xf numFmtId="0" fontId="32" fillId="35" borderId="8" xfId="0" applyFont="1" applyFill="1" applyBorder="1" applyAlignment="1">
      <alignment horizontal="center" vertical="center" wrapText="1"/>
    </xf>
    <xf numFmtId="0" fontId="32" fillId="35" borderId="9" xfId="0" applyFont="1" applyFill="1" applyBorder="1" applyAlignment="1">
      <alignment horizontal="center" vertical="center" wrapText="1"/>
    </xf>
    <xf numFmtId="0" fontId="29" fillId="0" borderId="0" xfId="2" applyFont="1" applyBorder="1" applyAlignment="1" applyProtection="1">
      <alignment horizontal="center" vertical="center"/>
    </xf>
    <xf numFmtId="0" fontId="30" fillId="0" borderId="0" xfId="6" applyFont="1" applyFill="1" applyBorder="1" applyAlignment="1" applyProtection="1">
      <alignment horizontal="left" vertical="center" wrapText="1"/>
    </xf>
    <xf numFmtId="0" fontId="26" fillId="0" borderId="0" xfId="7" applyFont="1" applyFill="1" applyBorder="1" applyAlignment="1">
      <alignment horizontal="left" vertical="center" wrapText="1"/>
    </xf>
    <xf numFmtId="0" fontId="32" fillId="35" borderId="14" xfId="0" applyFont="1" applyFill="1" applyBorder="1" applyAlignment="1">
      <alignment horizontal="center" vertical="center" wrapText="1"/>
    </xf>
    <xf numFmtId="0" fontId="32" fillId="35" borderId="13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7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78"/>
      <tableStyleElement type="headerRow" dxfId="277"/>
      <tableStyleElement type="totalRow" dxfId="276"/>
      <tableStyleElement type="firstColumn" dxfId="275"/>
      <tableStyleElement type="lastColumn" dxfId="274"/>
      <tableStyleElement type="firstRowStripe" dxfId="273"/>
      <tableStyleElement type="firstColumnStripe" dxfId="27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71EB6-0342-4402-999E-80325353173E}" name="FakturaProjekta2" displayName="FakturaProjekta2" ref="A8:E12" headerRowDxfId="271" dataDxfId="269" totalsRowDxfId="268" headerRowBorderDxfId="270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67" totalsRowDxfId="266"/>
    <tableColumn id="8" xr3:uid="{B6C868CD-1E19-4517-960D-9FD348E74371}" name="OIB primatelja" dataDxfId="265" totalsRowDxfId="264"/>
    <tableColumn id="10" xr3:uid="{EE9BC60A-5CAE-46C6-9A20-C3F6621D7241}" name="Sjedište primatelja" dataDxfId="263" totalsRowDxfId="262"/>
    <tableColumn id="3" xr3:uid="{D88559A1-0BA5-418A-8276-6FEE74736300}" name="Vrsta rashoda i izdatka" dataDxfId="261" totalsRowDxfId="260"/>
    <tableColumn id="11" xr3:uid="{DA277AC2-0239-42EE-B2E7-7D3161E68FF1}" name="Iznos/€" totalsRowFunction="count" dataDxfId="259" totalsRowDxfId="2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B76F225-F00E-429B-B535-844148ED7DE9}" name="FakturaProjekta24567891011" displayName="FakturaProjekta24567891011" ref="A8:E13" headerRowDxfId="145" dataDxfId="143" totalsRowDxfId="142" headerRowBorderDxfId="144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44A7255-D3D8-4499-8506-D50C66B5DD4D}" name="Naziv primatelja" dataDxfId="141" totalsRowDxfId="140"/>
    <tableColumn id="8" xr3:uid="{64FAFE02-4A8B-4E8C-90AF-F1E02C539A1F}" name="OIB primatelja" dataDxfId="139" totalsRowDxfId="138"/>
    <tableColumn id="10" xr3:uid="{95D69320-7057-49F9-B3E0-D49D5E2117E4}" name="Sjedište primatelja" dataDxfId="137" totalsRowDxfId="136"/>
    <tableColumn id="3" xr3:uid="{564EBFD0-C78E-4277-A7F0-75A76318BC9E}" name="Vrsta rashoda i izdatka" dataDxfId="135" totalsRowDxfId="134"/>
    <tableColumn id="11" xr3:uid="{208661F7-E705-412F-BB89-AA1EE8C85DCA}" name="Iznos/€" totalsRowFunction="count" dataDxfId="133" totalsRowDxfId="13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C439AAF-1E71-46D3-A942-70DAFE522384}" name="FakturaProjekta245678910111213" displayName="FakturaProjekta245678910111213" ref="A8:E13" headerRowDxfId="131" dataDxfId="129" totalsRowDxfId="128" headerRowBorderDxfId="130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2F70884-8C79-422E-800F-AB0C4BA00264}" name="Naziv primatelja" dataDxfId="127" totalsRowDxfId="126"/>
    <tableColumn id="8" xr3:uid="{2D998ACB-87F9-4B5F-9657-F3F47FA41367}" name="OIB primatelja" dataDxfId="125" totalsRowDxfId="124"/>
    <tableColumn id="10" xr3:uid="{F14B7AB4-64DB-4590-A213-81AE188018AC}" name="Sjedište primatelja" dataDxfId="123" totalsRowDxfId="122"/>
    <tableColumn id="3" xr3:uid="{569F7064-BD08-42CD-95EC-8266D9720534}" name="Vrsta rashoda i izdatka" dataDxfId="121" totalsRowDxfId="120"/>
    <tableColumn id="11" xr3:uid="{86653511-EC93-4A40-AA20-1C7E3F32A14B}" name="Iznos/€" totalsRowFunction="count" dataDxfId="119" totalsRowDxfId="11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8CB8F3E-30F9-4E9D-9754-4BEC52D3ED4E}" name="FakturaProjekta245678910111214" displayName="FakturaProjekta245678910111214" ref="A8:E13" headerRowDxfId="117" dataDxfId="115" totalsRowDxfId="114" headerRowBorderDxfId="116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FD2EDC93-C7AB-4C69-AA10-08E684B19E7B}" name="Naziv primatelja" dataDxfId="113" totalsRowDxfId="112"/>
    <tableColumn id="8" xr3:uid="{CEAB6472-7CFE-42FE-A82B-34AD3EE115B2}" name="OIB primatelja" dataDxfId="111" totalsRowDxfId="110"/>
    <tableColumn id="10" xr3:uid="{1E013201-7678-49CA-B41E-A8F32CD1E1E3}" name="Sjedište primatelja" dataDxfId="109" totalsRowDxfId="108"/>
    <tableColumn id="3" xr3:uid="{04ADF31A-86B2-499D-90C8-368728A20117}" name="Vrsta rashoda i izdatka" dataDxfId="107" totalsRowDxfId="106"/>
    <tableColumn id="11" xr3:uid="{6ED43DA7-BB3A-4A6A-AC80-2FC922F4CE37}" name="Iznos/€" totalsRowFunction="count" dataDxfId="105" totalsRowDxfId="10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9ABA788-79E8-4A3A-A779-36CAF7FBD4AD}" name="FakturaProjekta2456789101112" displayName="FakturaProjekta2456789101112" ref="A8:E13" headerRowDxfId="103" dataDxfId="101" totalsRowDxfId="100" headerRowBorderDxfId="102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C90B5F04-5493-45AC-B212-0537EFBC949C}" name="Naziv primatelja" dataDxfId="99" totalsRowDxfId="98"/>
    <tableColumn id="8" xr3:uid="{CA71F9D2-3884-4DD5-BAD4-D14D76750E30}" name="OIB primatelja" dataDxfId="97" totalsRowDxfId="96"/>
    <tableColumn id="10" xr3:uid="{7E9B0B08-A9F0-481D-9DDF-8142F2927937}" name="Sjedište primatelja" dataDxfId="95" totalsRowDxfId="94"/>
    <tableColumn id="3" xr3:uid="{54DE18A1-223B-47EF-8967-D52F616A3A6A}" name="Vrsta rashoda i izdatka" dataDxfId="93" totalsRowDxfId="92"/>
    <tableColumn id="11" xr3:uid="{863CF824-6FEB-45F5-B760-60627BD774AD}" name="Iznos/€" totalsRowFunction="count" dataDxfId="91" totalsRowDxfId="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E1956D4-A28A-4164-83E5-BEF27E2A0627}" name="FakturaProjekta245678910111215" displayName="FakturaProjekta245678910111215" ref="A8:E13" headerRowDxfId="89" dataDxfId="87" totalsRowDxfId="86" headerRowBorderDxfId="88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47428966-8D14-428E-8A1B-89DE17F818D0}" name="Naziv primatelja" dataDxfId="85" totalsRowDxfId="84"/>
    <tableColumn id="8" xr3:uid="{24C6C1AF-569B-432B-A7F2-0B2B6D9F287E}" name="OIB primatelja" dataDxfId="83" totalsRowDxfId="82"/>
    <tableColumn id="10" xr3:uid="{8EC9922E-CC4F-453C-B2C3-472C64C7D2E6}" name="Sjedište primatelja" dataDxfId="81" totalsRowDxfId="80"/>
    <tableColumn id="3" xr3:uid="{47D1DAC5-D6ED-4A5D-93E3-221305A33197}" name="Vrsta rashoda i izdatka" dataDxfId="79" totalsRowDxfId="78"/>
    <tableColumn id="11" xr3:uid="{F5FDA5B9-76AB-45AE-B1EF-59D0A88C9755}" name="Iznos/€" totalsRowFunction="count" dataDxfId="77" totalsRowDxfId="7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0BC9FCB-FB1F-4E2D-9DC4-17F13D0C3395}" name="FakturaProjekta24567891011121516" displayName="FakturaProjekta24567891011121516" ref="A8:E13" headerRowDxfId="75" dataDxfId="73" totalsRowDxfId="72" headerRowBorderDxfId="74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D45550BF-BF78-4724-A2EA-5656D3D58236}" name="Naziv primatelja" dataDxfId="71" totalsRowDxfId="70"/>
    <tableColumn id="8" xr3:uid="{10669BD0-9E85-459E-8807-C418D9A5501D}" name="OIB primatelja" dataDxfId="69" totalsRowDxfId="68"/>
    <tableColumn id="10" xr3:uid="{76D95A48-5FE1-448B-A8B4-ADD2852C8A47}" name="Sjedište primatelja" dataDxfId="67" totalsRowDxfId="66"/>
    <tableColumn id="3" xr3:uid="{5A844700-6B0A-477A-95B5-E5F1CEE9AED5}" name="Vrsta rashoda i izdatka" dataDxfId="65" totalsRowDxfId="64"/>
    <tableColumn id="11" xr3:uid="{C5F11F12-3C1C-4AC3-84C3-80B40FC85A93}" name="Iznos/€" totalsRowFunction="count" dataDxfId="63" totalsRowDxfId="6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D728ABD-D32A-418F-9C12-EDADED64B37E}" name="FakturaProjekta2456789101112151617" displayName="FakturaProjekta2456789101112151617" ref="A8:E13" headerRowDxfId="13" dataDxfId="12" totalsRowDxfId="11" headerRowBorderDxfId="10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16C2A2A5-E518-4F99-9354-7D7F9F4FBDF9}" name="Naziv primatelja" dataDxfId="8" totalsRowDxfId="9"/>
    <tableColumn id="8" xr3:uid="{65544B4F-7EF3-48FF-BA25-DC720DA0BF88}" name="OIB primatelja" dataDxfId="6" totalsRowDxfId="7"/>
    <tableColumn id="10" xr3:uid="{99F96032-588C-4813-BA14-6CB43BBA55B5}" name="Sjedište primatelja" dataDxfId="4" totalsRowDxfId="5"/>
    <tableColumn id="3" xr3:uid="{52BA81A5-1238-4108-BCE0-A768C8C2FFF8}" name="Vrsta rashoda i izdatka" dataDxfId="2" totalsRowDxfId="3"/>
    <tableColumn id="11" xr3:uid="{99396DCB-CE18-4FB2-BD14-AF3A7414551F}" name="Iznos/€" totalsRowFunction="count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AF1025-61DD-4601-ADB7-2649D3922A53}" name="FakturaProjekta23" displayName="FakturaProjekta23" ref="A8:E12" headerRowDxfId="257" dataDxfId="255" totalsRowDxfId="254" headerRowBorderDxfId="256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53" totalsRowDxfId="252"/>
    <tableColumn id="8" xr3:uid="{B6C868CD-1E19-4517-960D-9FD348E74371}" name="OIB primatelja" dataDxfId="251" totalsRowDxfId="250"/>
    <tableColumn id="10" xr3:uid="{EE9BC60A-5CAE-46C6-9A20-C3F6621D7241}" name="Sjedište primatelja" dataDxfId="249" totalsRowDxfId="248"/>
    <tableColumn id="3" xr3:uid="{D88559A1-0BA5-418A-8276-6FEE74736300}" name="Vrsta rashoda i izdatka" dataDxfId="247" totalsRowDxfId="246"/>
    <tableColumn id="11" xr3:uid="{DA277AC2-0239-42EE-B2E7-7D3161E68FF1}" name="Iznos/€" totalsRowFunction="count" dataDxfId="245" totalsRowDxfId="24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1C61B6-8965-4937-87DD-284B92C819AF}" name="FakturaProjekta24" displayName="FakturaProjekta24" ref="A8:E12" headerRowDxfId="243" dataDxfId="241" totalsRowDxfId="240" headerRowBorderDxfId="242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39" totalsRowDxfId="238"/>
    <tableColumn id="8" xr3:uid="{B6C868CD-1E19-4517-960D-9FD348E74371}" name="OIB primatelja" dataDxfId="237" totalsRowDxfId="236"/>
    <tableColumn id="10" xr3:uid="{EE9BC60A-5CAE-46C6-9A20-C3F6621D7241}" name="Sjedište primatelja" dataDxfId="235" totalsRowDxfId="234"/>
    <tableColumn id="3" xr3:uid="{D88559A1-0BA5-418A-8276-6FEE74736300}" name="Vrsta rashoda i izdatka" dataDxfId="233" totalsRowDxfId="232"/>
    <tableColumn id="11" xr3:uid="{DA277AC2-0239-42EE-B2E7-7D3161E68FF1}" name="Iznos/€" totalsRowFunction="count" dataDxfId="231" totalsRowDxfId="23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DEA157-0572-4692-9774-FD1C8BDAAA2D}" name="FakturaProjekta245" displayName="FakturaProjekta245" ref="A8:E12" headerRowDxfId="229" dataDxfId="227" totalsRowDxfId="226" headerRowBorderDxfId="228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95362374-E841-42AE-BD12-6E4C0BB240EF}" name="Naziv primatelja" dataDxfId="225" totalsRowDxfId="224"/>
    <tableColumn id="8" xr3:uid="{A1532DD1-37D8-4930-8528-D2982EDCE562}" name="OIB primatelja" dataDxfId="223" totalsRowDxfId="222"/>
    <tableColumn id="10" xr3:uid="{BEF13B47-6E2B-495E-92B4-448E963DBCB4}" name="Sjedište primatelja" dataDxfId="221" totalsRowDxfId="220"/>
    <tableColumn id="3" xr3:uid="{26ABE50E-91E0-45BD-8F36-236613ACA86F}" name="Vrsta rashoda i izdatka" dataDxfId="219" totalsRowDxfId="218"/>
    <tableColumn id="11" xr3:uid="{9574F46E-F132-463F-9E64-252C197EA272}" name="Iznos/€" totalsRowFunction="count" dataDxfId="217" totalsRowDxfId="21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D469CA-A541-4E36-9789-B3DCAEE481FD}" name="FakturaProjekta2456" displayName="FakturaProjekta2456" ref="A8:E12" headerRowDxfId="215" dataDxfId="213" totalsRowDxfId="212" headerRowBorderDxfId="214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AB499C6-3AA2-45C9-AB96-325CDDA61D2D}" name="Naziv primatelja" dataDxfId="211" totalsRowDxfId="210"/>
    <tableColumn id="8" xr3:uid="{8BDA7341-BAA1-4886-9925-CCB72F664869}" name="OIB primatelja" dataDxfId="209" totalsRowDxfId="208"/>
    <tableColumn id="10" xr3:uid="{E084A28F-093D-4A8F-9D31-252CC85611DB}" name="Sjedište primatelja" dataDxfId="207" totalsRowDxfId="206"/>
    <tableColumn id="3" xr3:uid="{E35D0333-FAED-44C4-9318-7D3B79DD0088}" name="Vrsta rashoda i izdatka" dataDxfId="205" totalsRowDxfId="204"/>
    <tableColumn id="11" xr3:uid="{034D85A3-13A2-4F8A-94CA-1F31EE485CFB}" name="Iznos/€" totalsRowFunction="count" dataDxfId="203" totalsRowDxfId="20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1B6378-B2BF-4B48-B88E-52B3CCE62033}" name="FakturaProjekta24567" displayName="FakturaProjekta24567" ref="A8:E12" headerRowDxfId="201" dataDxfId="199" totalsRowDxfId="198" headerRowBorderDxfId="200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EFEB8DD-0735-4807-9850-6F7F59A2A989}" name="Naziv primatelja" dataDxfId="197" totalsRowDxfId="196"/>
    <tableColumn id="8" xr3:uid="{D3B8CB17-F74A-4950-9C59-2EE6ACFD9B2D}" name="OIB primatelja" dataDxfId="195" totalsRowDxfId="194"/>
    <tableColumn id="10" xr3:uid="{DF317045-57EA-40CA-B00B-71F910BD8E94}" name="Sjedište primatelja" dataDxfId="193" totalsRowDxfId="192"/>
    <tableColumn id="3" xr3:uid="{B543A9F0-DCDC-4A6F-BEEF-5DB3B9CFBA94}" name="Vrsta rashoda i izdatka" dataDxfId="191" totalsRowDxfId="190"/>
    <tableColumn id="11" xr3:uid="{BDA1744A-73E3-4C06-AC3B-2DC830B9AA91}" name="Iznos/€" totalsRowFunction="count" dataDxfId="189" totalsRowDxfId="18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84227C-C955-47A2-9817-1E4696CC2A4C}" name="FakturaProjekta245678" displayName="FakturaProjekta245678" ref="A8:E12" headerRowDxfId="187" dataDxfId="185" totalsRowDxfId="184" headerRowBorderDxfId="186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5BECD275-51D3-429E-8355-F2DFF667609D}" name="Naziv primatelja" dataDxfId="183" totalsRowDxfId="182"/>
    <tableColumn id="8" xr3:uid="{FFF61759-700F-4BFB-A402-24C5E90E7861}" name="OIB primatelja" dataDxfId="181" totalsRowDxfId="180"/>
    <tableColumn id="10" xr3:uid="{2A0A5D61-3C48-4AB1-B643-DB6B02374140}" name="Sjedište primatelja" dataDxfId="179" totalsRowDxfId="178"/>
    <tableColumn id="3" xr3:uid="{5596DD8A-6A91-46A7-9953-368F35088471}" name="Vrsta rashoda i izdatka" dataDxfId="177" totalsRowDxfId="176"/>
    <tableColumn id="11" xr3:uid="{FC0307AD-172A-449D-87A7-13FB0E15C639}" name="Iznos/€" totalsRowFunction="count" dataDxfId="175" totalsRowDxfId="17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B83F09-5869-4FFF-B606-D8BBC834C297}" name="FakturaProjekta2456789" displayName="FakturaProjekta2456789" ref="A8:E12" headerRowDxfId="173" dataDxfId="171" totalsRowDxfId="170" headerRowBorderDxfId="172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1CF30B02-84F8-4B5A-B750-A32712F87AD2}" name="Naziv primatelja" dataDxfId="169" totalsRowDxfId="168"/>
    <tableColumn id="8" xr3:uid="{208CCFDD-1B58-4BA8-85CB-0DEA88A0ECA4}" name="OIB primatelja" dataDxfId="167" totalsRowDxfId="166"/>
    <tableColumn id="10" xr3:uid="{9A64D8E0-BE5E-41EA-82ED-FE7EA65C542C}" name="Sjedište primatelja" dataDxfId="165" totalsRowDxfId="164"/>
    <tableColumn id="3" xr3:uid="{FB185E93-C244-475A-B2AE-FACCB47D0724}" name="Vrsta rashoda i izdatka" dataDxfId="163" totalsRowDxfId="162"/>
    <tableColumn id="11" xr3:uid="{D2402698-8B6A-4303-80A4-6ACC850CE3A5}" name="Iznos/€" totalsRowFunction="count" dataDxfId="161" totalsRowDxfId="16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F3C572-7E7D-43C4-8AC9-B8104FA48B59}" name="FakturaProjekta245678910" displayName="FakturaProjekta245678910" ref="A8:E13" headerRowDxfId="159" dataDxfId="157" totalsRowDxfId="156" headerRowBorderDxfId="158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499096B-EEE7-4931-9148-EADC9E438B50}" name="Naziv primatelja" dataDxfId="155" totalsRowDxfId="154"/>
    <tableColumn id="8" xr3:uid="{866AB398-A010-46B1-9740-4A1D37082D9B}" name="OIB primatelja" dataDxfId="153" totalsRowDxfId="152"/>
    <tableColumn id="10" xr3:uid="{5C45AF74-47F1-4257-902A-135435A2E883}" name="Sjedište primatelja" dataDxfId="151" totalsRowDxfId="150"/>
    <tableColumn id="3" xr3:uid="{0ABD9BF0-6B8A-46F2-A1CE-B92A8F9932E5}" name="Vrsta rashoda i izdatka" dataDxfId="149" totalsRowDxfId="148"/>
    <tableColumn id="11" xr3:uid="{AFAB2783-A897-40D7-BEFC-8980D11BF627}" name="Iznos/€" totalsRowFunction="count" dataDxfId="147" totalsRowDxfId="14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441E-6E81-4B1F-B5B0-AEF161A5A2DA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B16" sqref="B16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15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16</v>
      </c>
      <c r="E9" s="8">
        <v>186687.1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f>23.2+31146.94</f>
        <v>31170.14</v>
      </c>
    </row>
    <row r="11" spans="1:7" s="2" customFormat="1" ht="27.75" customHeight="1" x14ac:dyDescent="0.25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8405.64</v>
      </c>
    </row>
    <row r="12" spans="1:7" s="2" customFormat="1" ht="27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17</v>
      </c>
      <c r="E12" s="8">
        <v>500.63</v>
      </c>
    </row>
    <row r="13" spans="1:7" s="12" customFormat="1" ht="16.5" thickBot="1" x14ac:dyDescent="0.3">
      <c r="A13" s="31" t="s">
        <v>12</v>
      </c>
      <c r="B13" s="32"/>
      <c r="C13" s="32"/>
      <c r="D13" s="32"/>
      <c r="E13" s="13">
        <f>SUBTOTAL(109,FakturaProjekta2[Iznos/€])</f>
        <v>226763.51</v>
      </c>
    </row>
  </sheetData>
  <sheetProtection selectLockedCells="1"/>
  <mergeCells count="5">
    <mergeCell ref="A13:D13"/>
    <mergeCell ref="A7:E7"/>
    <mergeCell ref="A1:E1"/>
    <mergeCell ref="A2:B2"/>
    <mergeCell ref="A3:B3"/>
  </mergeCells>
  <phoneticPr fontId="28" type="noConversion"/>
  <conditionalFormatting sqref="A9:D12">
    <cfRule type="expression" dxfId="61" priority="11">
      <formula>MOD(ROW(),2)=0</formula>
    </cfRule>
  </conditionalFormatting>
  <conditionalFormatting sqref="E9:E12">
    <cfRule type="expression" dxfId="60" priority="21">
      <formula>MOD(ROW(),2)=0</formula>
    </cfRule>
    <cfRule type="expression" dxfId="59" priority="22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E080-A8FE-4F73-A719-FB81B45EE94D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9" sqref="E9:E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40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41</v>
      </c>
      <c r="E9" s="20">
        <v>206699.33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35294.480000000003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11763.01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30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34</v>
      </c>
      <c r="E15" s="20">
        <v>441.44</v>
      </c>
    </row>
    <row r="16" spans="1:7" ht="33.950000000000003" customHeight="1" thickBot="1" x14ac:dyDescent="0.3">
      <c r="A16" s="36" t="s">
        <v>12</v>
      </c>
      <c r="B16" s="37"/>
      <c r="C16" s="37"/>
      <c r="D16" s="37"/>
      <c r="E16" s="17">
        <f>SUM(E9:E15)</f>
        <v>254198.26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34" priority="1">
      <formula>MOD(ROW(),2)=0</formula>
    </cfRule>
  </conditionalFormatting>
  <conditionalFormatting sqref="E9:E15">
    <cfRule type="expression" dxfId="33" priority="2">
      <formula>MOD(ROW(),2)=0</formula>
    </cfRule>
    <cfRule type="expression" dxfId="32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A9E-1C3D-4628-BDFD-A0BD128BA000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J23" sqref="J23:K23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42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43</v>
      </c>
      <c r="E9" s="20">
        <f>217400.15-E11</f>
        <v>203321.13999999998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35075.75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14079.01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15.75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39</v>
      </c>
      <c r="E15" s="20">
        <v>436.53</v>
      </c>
    </row>
    <row r="16" spans="1:7" ht="33.950000000000003" customHeight="1" thickBot="1" x14ac:dyDescent="0.3">
      <c r="A16" s="36" t="s">
        <v>12</v>
      </c>
      <c r="B16" s="37"/>
      <c r="C16" s="37"/>
      <c r="D16" s="37"/>
      <c r="E16" s="17">
        <f>SUM(E9:E15)</f>
        <v>252912.43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31" priority="1">
      <formula>MOD(ROW(),2)=0</formula>
    </cfRule>
  </conditionalFormatting>
  <conditionalFormatting sqref="E9:E15">
    <cfRule type="expression" dxfId="30" priority="2">
      <formula>MOD(ROW(),2)=0</formula>
    </cfRule>
    <cfRule type="expression" dxfId="29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550B-86C2-4DEC-8385-7C81CE1F6CA5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47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48</v>
      </c>
      <c r="E9" s="20">
        <v>199178.51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34801.4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16947.560000000001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15.75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49</v>
      </c>
      <c r="E15" s="20">
        <v>441.44</v>
      </c>
    </row>
    <row r="16" spans="1:7" ht="33.950000000000003" customHeight="1" thickBot="1" x14ac:dyDescent="0.3">
      <c r="A16" s="36" t="s">
        <v>12</v>
      </c>
      <c r="B16" s="37"/>
      <c r="C16" s="37"/>
      <c r="D16" s="37"/>
      <c r="E16" s="17">
        <f>SUM(E9:E15)</f>
        <v>251368.91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28" priority="1">
      <formula>MOD(ROW(),2)=0</formula>
    </cfRule>
  </conditionalFormatting>
  <conditionalFormatting sqref="E9:E15">
    <cfRule type="expression" dxfId="27" priority="2">
      <formula>MOD(ROW(),2)=0</formula>
    </cfRule>
    <cfRule type="expression" dxfId="26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FF0F-788C-4835-BBBB-7E1A0C64E739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15" sqref="A9:E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44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45</v>
      </c>
      <c r="E9" s="27">
        <v>203001.19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34879.51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13438.94</v>
      </c>
    </row>
    <row r="12" spans="1:7" s="2" customFormat="1" ht="27" hidden="1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/>
    </row>
    <row r="13" spans="1:7" s="2" customFormat="1" ht="27" hidden="1" customHeight="1" x14ac:dyDescent="0.25">
      <c r="A13" s="24" t="s">
        <v>0</v>
      </c>
      <c r="B13" s="24"/>
      <c r="C13" s="25"/>
      <c r="D13" s="25" t="s">
        <v>18</v>
      </c>
      <c r="E13" s="28"/>
    </row>
    <row r="14" spans="1:7" s="2" customFormat="1" ht="27" hidden="1" customHeight="1" x14ac:dyDescent="0.25">
      <c r="A14" s="24"/>
      <c r="B14" s="24"/>
      <c r="C14" s="25"/>
      <c r="D14" s="25"/>
      <c r="E14" s="27"/>
    </row>
    <row r="15" spans="1:7" s="12" customFormat="1" ht="15.75" x14ac:dyDescent="0.25">
      <c r="A15" s="24" t="s">
        <v>0</v>
      </c>
      <c r="B15" s="24" t="str">
        <f t="array" ref="B15">IFERROR(INDEX(#REF!,SMALL(IF(#REF!=rngInvoice,ROW(#REF!)-ROW(#REF!)), ROW(4:4)), MATCH($B$8,#REF!, 0)),"")</f>
        <v/>
      </c>
      <c r="C15" s="25" t="str">
        <f t="array" ref="C15">IFERROR(INDEX(#REF!,SMALL(IF(#REF!=rngInvoice,ROW(#REF!)-ROW(#REF!)), ROW(4:4)), MATCH($C$8,#REF!, 0)),"")</f>
        <v/>
      </c>
      <c r="D15" s="26" t="s">
        <v>46</v>
      </c>
      <c r="E15" s="27">
        <v>1011.94</v>
      </c>
    </row>
    <row r="16" spans="1:7" ht="33.950000000000003" customHeight="1" thickBot="1" x14ac:dyDescent="0.3">
      <c r="A16" s="36" t="s">
        <v>12</v>
      </c>
      <c r="B16" s="37"/>
      <c r="C16" s="37"/>
      <c r="D16" s="37"/>
      <c r="E16" s="17">
        <f>SUM(E9:E15)</f>
        <v>252331.58000000002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25" priority="1">
      <formula>MOD(ROW(),2)=0</formula>
    </cfRule>
  </conditionalFormatting>
  <conditionalFormatting sqref="E9:E15">
    <cfRule type="expression" dxfId="24" priority="2">
      <formula>MOD(ROW(),2)=0</formula>
    </cfRule>
    <cfRule type="expression" dxfId="23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6223-8069-4F6A-94B4-5F1F34375A37}">
  <sheetPr>
    <tabColor theme="4" tint="-0.499984740745262"/>
    <pageSetUpPr autoPageBreaks="0" fitToPage="1"/>
  </sheetPr>
  <dimension ref="A1:G15"/>
  <sheetViews>
    <sheetView showGridLines="0" topLeftCell="A6" zoomScaleNormal="100" workbookViewId="0">
      <selection activeCell="I14" sqref="I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23"/>
      <c r="D2" s="23"/>
      <c r="E2" s="23"/>
      <c r="F2" s="11"/>
      <c r="G2" s="11"/>
    </row>
    <row r="3" spans="1:7" ht="15" x14ac:dyDescent="0.25">
      <c r="A3" s="35" t="s">
        <v>14</v>
      </c>
      <c r="B3" s="35" t="s">
        <v>7</v>
      </c>
      <c r="C3" s="23"/>
      <c r="D3" s="23"/>
      <c r="E3" s="23"/>
      <c r="F3" s="11"/>
      <c r="G3" s="11"/>
    </row>
    <row r="4" spans="1:7" ht="15" x14ac:dyDescent="0.25">
      <c r="A4" s="23" t="s">
        <v>8</v>
      </c>
      <c r="B4" s="23"/>
      <c r="C4" s="23"/>
      <c r="D4" s="23"/>
      <c r="E4" s="23"/>
      <c r="F4" s="11"/>
      <c r="G4" s="11"/>
    </row>
    <row r="5" spans="1:7" ht="15" x14ac:dyDescent="0.25">
      <c r="A5" s="23" t="s">
        <v>9</v>
      </c>
      <c r="B5" s="23"/>
      <c r="C5" s="23"/>
      <c r="D5" s="23"/>
      <c r="E5" s="23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50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51</v>
      </c>
      <c r="E9" s="27">
        <f>210492.61-E11</f>
        <v>198472.83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33933.839999999997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12019.78</v>
      </c>
    </row>
    <row r="12" spans="1:7" s="2" customFormat="1" ht="27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>
        <f>1207.76+720</f>
        <v>1927.76</v>
      </c>
    </row>
    <row r="13" spans="1:7" s="2" customFormat="1" ht="27" customHeight="1" x14ac:dyDescent="0.25">
      <c r="A13" s="24" t="s">
        <v>0</v>
      </c>
      <c r="B13" s="24"/>
      <c r="C13" s="25"/>
      <c r="D13" s="25" t="s">
        <v>18</v>
      </c>
      <c r="E13" s="28">
        <f>27900+300</f>
        <v>28200</v>
      </c>
    </row>
    <row r="14" spans="1:7" s="12" customFormat="1" ht="15.75" x14ac:dyDescent="0.25">
      <c r="A14" s="24" t="s">
        <v>0</v>
      </c>
      <c r="B14" s="24" t="str">
        <f t="array" ref="B14">IFERROR(INDEX(#REF!,SMALL(IF(#REF!=rngInvoice,ROW(#REF!)-ROW(#REF!)), ROW(4:4)), MATCH($B$8,#REF!, 0)),"")</f>
        <v/>
      </c>
      <c r="C14" s="25" t="str">
        <f t="array" ref="C14">IFERROR(INDEX(#REF!,SMALL(IF(#REF!=rngInvoice,ROW(#REF!)-ROW(#REF!)), ROW(4:4)), MATCH($C$8,#REF!, 0)),"")</f>
        <v/>
      </c>
      <c r="D14" s="26" t="s">
        <v>49</v>
      </c>
      <c r="E14" s="27">
        <v>882.88</v>
      </c>
    </row>
    <row r="15" spans="1:7" ht="33.950000000000003" customHeight="1" thickBot="1" x14ac:dyDescent="0.3">
      <c r="A15" s="36" t="s">
        <v>12</v>
      </c>
      <c r="B15" s="37"/>
      <c r="C15" s="37"/>
      <c r="D15" s="37"/>
      <c r="E15" s="17">
        <f>SUM(E9:E14)</f>
        <v>275437.08999999997</v>
      </c>
    </row>
  </sheetData>
  <sheetProtection selectLockedCells="1"/>
  <mergeCells count="5">
    <mergeCell ref="A1:E1"/>
    <mergeCell ref="A2:B2"/>
    <mergeCell ref="A3:B3"/>
    <mergeCell ref="A7:E7"/>
    <mergeCell ref="A15:D15"/>
  </mergeCells>
  <conditionalFormatting sqref="A9:D14">
    <cfRule type="expression" dxfId="22" priority="1">
      <formula>MOD(ROW(),2)=0</formula>
    </cfRule>
  </conditionalFormatting>
  <conditionalFormatting sqref="E9:E14">
    <cfRule type="expression" dxfId="21" priority="2">
      <formula>MOD(ROW(),2)=0</formula>
    </cfRule>
    <cfRule type="expression" dxfId="20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7618-00FE-47B1-B91A-C9E017DAAA67}">
  <sheetPr>
    <tabColor theme="4" tint="-0.499984740745262"/>
    <pageSetUpPr autoPageBreaks="0" fitToPage="1"/>
  </sheetPr>
  <dimension ref="A1:G15"/>
  <sheetViews>
    <sheetView showGridLines="0" zoomScaleNormal="100" workbookViewId="0">
      <selection activeCell="D17" sqref="D17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29"/>
      <c r="D2" s="29"/>
      <c r="E2" s="29"/>
      <c r="F2" s="11"/>
      <c r="G2" s="11"/>
    </row>
    <row r="3" spans="1:7" ht="15" x14ac:dyDescent="0.25">
      <c r="A3" s="35" t="s">
        <v>14</v>
      </c>
      <c r="B3" s="35" t="s">
        <v>7</v>
      </c>
      <c r="C3" s="29"/>
      <c r="D3" s="29"/>
      <c r="E3" s="29"/>
      <c r="F3" s="11"/>
      <c r="G3" s="11"/>
    </row>
    <row r="4" spans="1:7" ht="15" x14ac:dyDescent="0.25">
      <c r="A4" s="29" t="s">
        <v>8</v>
      </c>
      <c r="B4" s="29"/>
      <c r="C4" s="29"/>
      <c r="D4" s="29"/>
      <c r="E4" s="29"/>
      <c r="F4" s="11"/>
      <c r="G4" s="11"/>
    </row>
    <row r="5" spans="1:7" ht="15" x14ac:dyDescent="0.25">
      <c r="A5" s="29" t="s">
        <v>9</v>
      </c>
      <c r="B5" s="29"/>
      <c r="C5" s="29"/>
      <c r="D5" s="29"/>
      <c r="E5" s="29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52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55</v>
      </c>
      <c r="E9" s="27">
        <f>196911.03-E11</f>
        <v>195059.97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31801.91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1851.06</v>
      </c>
    </row>
    <row r="12" spans="1:7" s="2" customFormat="1" ht="27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>
        <v>500.63</v>
      </c>
    </row>
    <row r="13" spans="1:7" s="2" customFormat="1" ht="27" hidden="1" customHeight="1" x14ac:dyDescent="0.25">
      <c r="A13" s="24" t="s">
        <v>0</v>
      </c>
      <c r="B13" s="24"/>
      <c r="C13" s="25"/>
      <c r="D13" s="25" t="s">
        <v>18</v>
      </c>
      <c r="E13" s="28"/>
    </row>
    <row r="14" spans="1:7" s="12" customFormat="1" ht="15.75" x14ac:dyDescent="0.25">
      <c r="A14" s="24" t="s">
        <v>0</v>
      </c>
      <c r="B14" s="24" t="str">
        <f t="array" ref="B14">IFERROR(INDEX(#REF!,SMALL(IF(#REF!=rngInvoice,ROW(#REF!)-ROW(#REF!)), ROW(4:4)), MATCH($B$8,#REF!, 0)),"")</f>
        <v/>
      </c>
      <c r="C14" s="25" t="str">
        <f t="array" ref="C14">IFERROR(INDEX(#REF!,SMALL(IF(#REF!=rngInvoice,ROW(#REF!)-ROW(#REF!)), ROW(4:4)), MATCH($C$8,#REF!, 0)),"")</f>
        <v/>
      </c>
      <c r="D14" s="26" t="s">
        <v>53</v>
      </c>
      <c r="E14" s="27">
        <v>689.75</v>
      </c>
    </row>
    <row r="15" spans="1:7" ht="33.950000000000003" customHeight="1" thickBot="1" x14ac:dyDescent="0.3">
      <c r="A15" s="36" t="s">
        <v>12</v>
      </c>
      <c r="B15" s="37"/>
      <c r="C15" s="37"/>
      <c r="D15" s="37"/>
      <c r="E15" s="17">
        <f>SUM(E9:E14)</f>
        <v>229903.32</v>
      </c>
    </row>
  </sheetData>
  <sheetProtection selectLockedCells="1"/>
  <mergeCells count="5">
    <mergeCell ref="A1:E1"/>
    <mergeCell ref="A2:B2"/>
    <mergeCell ref="A3:B3"/>
    <mergeCell ref="A7:E7"/>
    <mergeCell ref="A15:D15"/>
  </mergeCells>
  <conditionalFormatting sqref="A9:D14">
    <cfRule type="expression" dxfId="19" priority="1">
      <formula>MOD(ROW(),2)=0</formula>
    </cfRule>
  </conditionalFormatting>
  <conditionalFormatting sqref="E9:E14">
    <cfRule type="expression" dxfId="18" priority="2">
      <formula>MOD(ROW(),2)=0</formula>
    </cfRule>
    <cfRule type="expression" dxfId="17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7B3-EC64-4EBB-A5C3-50E1D6CAE413}">
  <sheetPr>
    <tabColor theme="4" tint="-0.499984740745262"/>
    <pageSetUpPr autoPageBreaks="0" fitToPage="1"/>
  </sheetPr>
  <dimension ref="A1:G16"/>
  <sheetViews>
    <sheetView showGridLines="0" tabSelected="1" zoomScaleNormal="100" workbookViewId="0">
      <selection activeCell="D23" sqref="D23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30"/>
      <c r="D2" s="30"/>
      <c r="E2" s="30"/>
      <c r="F2" s="11"/>
      <c r="G2" s="11"/>
    </row>
    <row r="3" spans="1:7" ht="15" x14ac:dyDescent="0.25">
      <c r="A3" s="35" t="s">
        <v>14</v>
      </c>
      <c r="B3" s="35" t="s">
        <v>7</v>
      </c>
      <c r="C3" s="30"/>
      <c r="D3" s="30"/>
      <c r="E3" s="30"/>
      <c r="F3" s="11"/>
      <c r="G3" s="11"/>
    </row>
    <row r="4" spans="1:7" ht="15" x14ac:dyDescent="0.25">
      <c r="A4" s="30" t="s">
        <v>8</v>
      </c>
      <c r="B4" s="30"/>
      <c r="C4" s="30"/>
      <c r="D4" s="30"/>
      <c r="E4" s="30"/>
      <c r="F4" s="11"/>
      <c r="G4" s="11"/>
    </row>
    <row r="5" spans="1:7" ht="15" x14ac:dyDescent="0.25">
      <c r="A5" s="30" t="s">
        <v>9</v>
      </c>
      <c r="B5" s="30"/>
      <c r="C5" s="30"/>
      <c r="D5" s="30"/>
      <c r="E5" s="3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54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56</v>
      </c>
      <c r="E9" s="27">
        <v>209811.16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33838.019999999997</v>
      </c>
    </row>
    <row r="11" spans="1:7" s="2" customFormat="1" ht="27.75" hidden="1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/>
    </row>
    <row r="12" spans="1:7" s="2" customFormat="1" ht="27" hidden="1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>
        <v>0</v>
      </c>
    </row>
    <row r="13" spans="1:7" s="2" customFormat="1" ht="27" hidden="1" customHeight="1" x14ac:dyDescent="0.25">
      <c r="A13" s="24" t="s">
        <v>0</v>
      </c>
      <c r="B13" s="24"/>
      <c r="C13" s="25"/>
      <c r="D13" s="25" t="s">
        <v>18</v>
      </c>
      <c r="E13" s="28"/>
    </row>
    <row r="14" spans="1:7" s="12" customFormat="1" ht="15.75" hidden="1" x14ac:dyDescent="0.25">
      <c r="A14" s="24" t="s">
        <v>0</v>
      </c>
      <c r="B14" s="24" t="str">
        <f t="array" ref="B14">IFERROR(INDEX(#REF!,SMALL(IF(#REF!=rngInvoice,ROW(#REF!)-ROW(#REF!)), ROW(4:4)), MATCH($B$8,#REF!, 0)),"")</f>
        <v/>
      </c>
      <c r="C14" s="25" t="str">
        <f t="array" ref="C14">IFERROR(INDEX(#REF!,SMALL(IF(#REF!=rngInvoice,ROW(#REF!)-ROW(#REF!)), ROW(4:4)), MATCH($C$8,#REF!, 0)),"")</f>
        <v/>
      </c>
      <c r="D14" s="26" t="s">
        <v>53</v>
      </c>
      <c r="E14" s="27">
        <v>0</v>
      </c>
    </row>
    <row r="15" spans="1:7" ht="33.950000000000003" customHeight="1" thickBot="1" x14ac:dyDescent="0.3">
      <c r="A15" s="36" t="s">
        <v>12</v>
      </c>
      <c r="B15" s="37"/>
      <c r="C15" s="37"/>
      <c r="D15" s="37"/>
      <c r="E15" s="17">
        <f>SUM(E9:E14)</f>
        <v>243649.18</v>
      </c>
    </row>
    <row r="16" spans="1:7" ht="33.950000000000003" customHeight="1" x14ac:dyDescent="0.25">
      <c r="E16" s="38"/>
    </row>
  </sheetData>
  <sheetProtection selectLockedCells="1"/>
  <mergeCells count="5">
    <mergeCell ref="A1:E1"/>
    <mergeCell ref="A2:B2"/>
    <mergeCell ref="A3:B3"/>
    <mergeCell ref="A7:E7"/>
    <mergeCell ref="A15:D15"/>
  </mergeCells>
  <conditionalFormatting sqref="A9:D14">
    <cfRule type="expression" dxfId="16" priority="1">
      <formula>MOD(ROW(),2)=0</formula>
    </cfRule>
  </conditionalFormatting>
  <conditionalFormatting sqref="E9:E14">
    <cfRule type="expression" dxfId="15" priority="2">
      <formula>MOD(ROW(),2)=0</formula>
    </cfRule>
    <cfRule type="expression" dxfId="14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49AC-68CE-4705-B470-568510B36BA9}">
  <sheetPr>
    <tabColor theme="4" tint="-0.499984740745262"/>
    <pageSetUpPr autoPageBreaks="0" fitToPage="1"/>
  </sheetPr>
  <dimension ref="A1:G13"/>
  <sheetViews>
    <sheetView showGridLines="0" zoomScaleNormal="100" workbookViewId="0">
      <selection activeCell="A14" sqref="A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19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16</v>
      </c>
      <c r="E9" s="8">
        <v>187079.51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30947.16</v>
      </c>
    </row>
    <row r="11" spans="1:7" s="2" customFormat="1" ht="27.75" customHeight="1" x14ac:dyDescent="0.25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6985.68</v>
      </c>
    </row>
    <row r="12" spans="1:7" s="2" customFormat="1" ht="27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26700</v>
      </c>
    </row>
    <row r="13" spans="1:7" s="12" customFormat="1" ht="16.5" thickBot="1" x14ac:dyDescent="0.3">
      <c r="A13" s="31" t="s">
        <v>12</v>
      </c>
      <c r="B13" s="32"/>
      <c r="C13" s="32"/>
      <c r="D13" s="32"/>
      <c r="E13" s="13">
        <f>SUBTOTAL(109,FakturaProjekta23[Iznos/€])</f>
        <v>251712.35</v>
      </c>
    </row>
  </sheetData>
  <sheetProtection selectLockedCells="1"/>
  <mergeCells count="5">
    <mergeCell ref="A13:D13"/>
    <mergeCell ref="A7:E7"/>
    <mergeCell ref="A1:E1"/>
    <mergeCell ref="A2:B2"/>
    <mergeCell ref="A3:B3"/>
  </mergeCells>
  <conditionalFormatting sqref="A9:D12">
    <cfRule type="expression" dxfId="58" priority="1">
      <formula>MOD(ROW(),2)=0</formula>
    </cfRule>
  </conditionalFormatting>
  <conditionalFormatting sqref="E9:E12">
    <cfRule type="expression" dxfId="57" priority="2">
      <formula>MOD(ROW(),2)=0</formula>
    </cfRule>
    <cfRule type="expression" dxfId="56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7891-9C3E-43F6-86D8-9ACFDB22A6E0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A15" sqref="A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21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20</v>
      </c>
      <c r="E9" s="8">
        <v>194065.19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30947.16</v>
      </c>
    </row>
    <row r="11" spans="1:7" s="2" customFormat="1" ht="27.75" customHeight="1" thickBot="1" x14ac:dyDescent="0.3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f>765.21+623.27+58.36+50.18+729.45+560.72+43.56+18.25+2121.04</f>
        <v>4970.0400000000009</v>
      </c>
    </row>
    <row r="12" spans="1:7" s="2" customFormat="1" ht="27" hidden="1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0</v>
      </c>
    </row>
    <row r="13" spans="1:7" s="12" customFormat="1" ht="16.5" thickBot="1" x14ac:dyDescent="0.3">
      <c r="A13" s="31" t="s">
        <v>12</v>
      </c>
      <c r="B13" s="32"/>
      <c r="C13" s="32"/>
      <c r="D13" s="32"/>
      <c r="E13" s="13">
        <f>SUBTOTAL(109,FakturaProjekta24[Iznos/€])</f>
        <v>229982.39</v>
      </c>
    </row>
  </sheetData>
  <sheetProtection selectLockedCells="1"/>
  <mergeCells count="5">
    <mergeCell ref="A13:D13"/>
    <mergeCell ref="A7:E7"/>
    <mergeCell ref="A1:E1"/>
    <mergeCell ref="A2:B2"/>
    <mergeCell ref="A3:B3"/>
  </mergeCells>
  <conditionalFormatting sqref="A9:D12">
    <cfRule type="expression" dxfId="55" priority="1">
      <formula>MOD(ROW(),2)=0</formula>
    </cfRule>
  </conditionalFormatting>
  <conditionalFormatting sqref="E9:E12">
    <cfRule type="expression" dxfId="54" priority="2">
      <formula>MOD(ROW(),2)=0</formula>
    </cfRule>
    <cfRule type="expression" dxfId="53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8AB1-395F-4D3B-B12E-D31AF64B8015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A11" sqref="A11:XFD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22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23</v>
      </c>
      <c r="E9" s="8">
        <v>188828.85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30124.18</v>
      </c>
    </row>
    <row r="11" spans="1:7" s="2" customFormat="1" ht="27.75" customHeight="1" thickBot="1" x14ac:dyDescent="0.3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0</v>
      </c>
    </row>
    <row r="12" spans="1:7" s="2" customFormat="1" ht="27" hidden="1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0</v>
      </c>
    </row>
    <row r="13" spans="1:7" s="12" customFormat="1" ht="16.5" thickBot="1" x14ac:dyDescent="0.3">
      <c r="A13" s="31" t="s">
        <v>12</v>
      </c>
      <c r="B13" s="32"/>
      <c r="C13" s="32"/>
      <c r="D13" s="32"/>
      <c r="E13" s="13">
        <f>SUBTOTAL(109,FakturaProjekta245[Iznos/€])</f>
        <v>218953.03</v>
      </c>
    </row>
  </sheetData>
  <sheetProtection selectLockedCells="1"/>
  <mergeCells count="5">
    <mergeCell ref="A1:E1"/>
    <mergeCell ref="A2:B2"/>
    <mergeCell ref="A3:B3"/>
    <mergeCell ref="A7:E7"/>
    <mergeCell ref="A13:D13"/>
  </mergeCells>
  <conditionalFormatting sqref="A9:D12">
    <cfRule type="expression" dxfId="52" priority="1">
      <formula>MOD(ROW(),2)=0</formula>
    </cfRule>
  </conditionalFormatting>
  <conditionalFormatting sqref="E9:E12">
    <cfRule type="expression" dxfId="51" priority="2">
      <formula>MOD(ROW(),2)=0</formula>
    </cfRule>
    <cfRule type="expression" dxfId="50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F825-597D-4A66-9459-03AA957BD396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24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25</v>
      </c>
      <c r="E9" s="20">
        <f>196551.83-E11</f>
        <v>196429.63999999998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31371.91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f>78.98+43.21</f>
        <v>122.19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>
        <f>1467.19+1500</f>
        <v>2967.19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18" t="s">
        <v>27</v>
      </c>
      <c r="E13" s="20">
        <v>441.44</v>
      </c>
    </row>
    <row r="14" spans="1:7" s="12" customFormat="1" ht="16.5" thickBot="1" x14ac:dyDescent="0.3">
      <c r="A14" s="36" t="s">
        <v>12</v>
      </c>
      <c r="B14" s="37"/>
      <c r="C14" s="37"/>
      <c r="D14" s="37"/>
      <c r="E14" s="17">
        <f>SUM(E9:E13)</f>
        <v>231332.37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9" priority="1">
      <formula>MOD(ROW(),2)=0</formula>
    </cfRule>
  </conditionalFormatting>
  <conditionalFormatting sqref="E9:E13">
    <cfRule type="expression" dxfId="48" priority="2">
      <formula>MOD(ROW(),2)=0</formula>
    </cfRule>
    <cfRule type="expression" dxfId="47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8A04-1937-4A89-85DA-EA877DB5AB4A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A7" sqref="A7:E7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28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29</v>
      </c>
      <c r="E9" s="20">
        <v>196232.12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33371.269999999997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10512.24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30</v>
      </c>
      <c r="E12" s="20">
        <f>1200+4624.71</f>
        <v>5824.71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31</v>
      </c>
      <c r="E13" s="20">
        <v>441.44</v>
      </c>
    </row>
    <row r="14" spans="1:7" s="12" customFormat="1" ht="16.5" thickBot="1" x14ac:dyDescent="0.3">
      <c r="A14" s="36" t="s">
        <v>12</v>
      </c>
      <c r="B14" s="37"/>
      <c r="C14" s="37"/>
      <c r="D14" s="37"/>
      <c r="E14" s="17">
        <f>SUM(E9:E13)</f>
        <v>246381.77999999997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6" priority="1">
      <formula>MOD(ROW(),2)=0</formula>
    </cfRule>
  </conditionalFormatting>
  <conditionalFormatting sqref="E9:E13">
    <cfRule type="expression" dxfId="45" priority="2">
      <formula>MOD(ROW(),2)=0</formula>
    </cfRule>
    <cfRule type="expression" dxfId="44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45A4-79E1-4F35-9D24-BD9E76F84EB8}">
  <sheetPr>
    <tabColor theme="4" tint="-0.499984740745262"/>
    <pageSetUpPr autoPageBreaks="0" fitToPage="1"/>
  </sheetPr>
  <dimension ref="A1:G14"/>
  <sheetViews>
    <sheetView showGridLines="0" topLeftCell="A6" zoomScaleNormal="100" workbookViewId="0">
      <selection activeCell="A7" sqref="A7:E7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32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33</v>
      </c>
      <c r="E9" s="20">
        <v>203857.15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35116.39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13502.29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>
        <v>3081.54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34</v>
      </c>
      <c r="E13" s="20">
        <v>441.44</v>
      </c>
    </row>
    <row r="14" spans="1:7" s="12" customFormat="1" ht="16.5" thickBot="1" x14ac:dyDescent="0.3">
      <c r="A14" s="36" t="s">
        <v>12</v>
      </c>
      <c r="B14" s="37"/>
      <c r="C14" s="37"/>
      <c r="D14" s="37"/>
      <c r="E14" s="17">
        <f>SUM(E9:E13)</f>
        <v>255998.81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3" priority="1">
      <formula>MOD(ROW(),2)=0</formula>
    </cfRule>
  </conditionalFormatting>
  <conditionalFormatting sqref="E9:E13">
    <cfRule type="expression" dxfId="42" priority="2">
      <formula>MOD(ROW(),2)=0</formula>
    </cfRule>
    <cfRule type="expression" dxfId="41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7225-A075-49E6-9AA3-819DD003B6FD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D19" sqref="D19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35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36</v>
      </c>
      <c r="E9" s="20">
        <v>217687.6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35110.15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15339.84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/>
    </row>
    <row r="13" spans="1:7" s="2" customFormat="1" ht="27" hidden="1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34</v>
      </c>
      <c r="E13" s="20"/>
    </row>
    <row r="14" spans="1:7" s="12" customFormat="1" ht="16.5" thickBot="1" x14ac:dyDescent="0.3">
      <c r="A14" s="36" t="s">
        <v>12</v>
      </c>
      <c r="B14" s="37"/>
      <c r="C14" s="37"/>
      <c r="D14" s="37"/>
      <c r="E14" s="17">
        <f>SUM(E9:E13)</f>
        <v>268137.59000000003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0" priority="1">
      <formula>MOD(ROW(),2)=0</formula>
    </cfRule>
  </conditionalFormatting>
  <conditionalFormatting sqref="E9:E13">
    <cfRule type="expression" dxfId="39" priority="2">
      <formula>MOD(ROW(),2)=0</formula>
    </cfRule>
    <cfRule type="expression" dxfId="38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F6D7-B21D-49C7-937F-A5690575F349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J16" sqref="J16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4" t="s">
        <v>6</v>
      </c>
      <c r="B1" s="34"/>
      <c r="C1" s="34"/>
      <c r="D1" s="34"/>
      <c r="E1" s="34"/>
      <c r="F1" s="11"/>
      <c r="G1" s="11"/>
    </row>
    <row r="2" spans="1:7" ht="15" x14ac:dyDescent="0.25">
      <c r="A2" s="35" t="s">
        <v>10</v>
      </c>
      <c r="B2" s="35"/>
      <c r="C2" s="10"/>
      <c r="D2" s="10"/>
      <c r="E2" s="10"/>
      <c r="F2" s="11"/>
      <c r="G2" s="11"/>
    </row>
    <row r="3" spans="1:7" ht="15" x14ac:dyDescent="0.25">
      <c r="A3" s="35" t="s">
        <v>14</v>
      </c>
      <c r="B3" s="35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3" t="s">
        <v>37</v>
      </c>
      <c r="B7" s="33"/>
      <c r="C7" s="33"/>
      <c r="D7" s="33"/>
      <c r="E7" s="33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38</v>
      </c>
      <c r="E9" s="20">
        <v>217626.43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35157.75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f>1738.63+617.99+3202.99+417.13+422.69+619.14+2767.38+303.42+154.33+349.79+2757.57</f>
        <v>13351.060000000001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>
        <f>960+427.04</f>
        <v>1387.04</v>
      </c>
    </row>
    <row r="13" spans="1:7" s="2" customFormat="1" ht="27" customHeight="1" x14ac:dyDescent="0.25">
      <c r="A13" s="16" t="s">
        <v>0</v>
      </c>
      <c r="B13" s="16"/>
      <c r="C13" s="18"/>
      <c r="D13" s="18" t="s">
        <v>18</v>
      </c>
      <c r="E13" s="22">
        <v>3300</v>
      </c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30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34</v>
      </c>
      <c r="E15" s="20">
        <f>441.44+882.88</f>
        <v>1324.32</v>
      </c>
    </row>
    <row r="16" spans="1:7" ht="33.950000000000003" customHeight="1" thickBot="1" x14ac:dyDescent="0.3">
      <c r="A16" s="36" t="s">
        <v>12</v>
      </c>
      <c r="B16" s="37"/>
      <c r="C16" s="37"/>
      <c r="D16" s="37"/>
      <c r="E16" s="17">
        <f>SUM(E9:E15)</f>
        <v>272146.59999999998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37" priority="1">
      <formula>MOD(ROW(),2)=0</formula>
    </cfRule>
  </conditionalFormatting>
  <conditionalFormatting sqref="E9:E15">
    <cfRule type="expression" dxfId="36" priority="2">
      <formula>MOD(ROW(),2)=0</formula>
    </cfRule>
    <cfRule type="expression" dxfId="35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16</vt:i4>
      </vt:variant>
    </vt:vector>
  </HeadingPairs>
  <TitlesOfParts>
    <vt:vector size="16" baseType="lpstr">
      <vt:lpstr>Svibanj25</vt:lpstr>
      <vt:lpstr>Lipanj25</vt:lpstr>
      <vt:lpstr>srpanj2025</vt:lpstr>
      <vt:lpstr>kolovoz2025</vt:lpstr>
      <vt:lpstr>rujan2025</vt:lpstr>
      <vt:lpstr>listopad2025</vt:lpstr>
      <vt:lpstr>studeni2025</vt:lpstr>
      <vt:lpstr>prosinac2025</vt:lpstr>
      <vt:lpstr>siječanj2026</vt:lpstr>
      <vt:lpstr>veljača 2026</vt:lpstr>
      <vt:lpstr>ožujak 2026  </vt:lpstr>
      <vt:lpstr>travanj 2026 </vt:lpstr>
      <vt:lpstr>svibanj 2026 </vt:lpstr>
      <vt:lpstr>lipanj 2026</vt:lpstr>
      <vt:lpstr>srpanj2026</vt:lpstr>
      <vt:lpstr>kolovoz2026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Jelena Magdalenić Ciglar</cp:lastModifiedBy>
  <cp:lastPrinted>2024-02-08T13:43:49Z</cp:lastPrinted>
  <dcterms:created xsi:type="dcterms:W3CDTF">2016-11-01T03:33:07Z</dcterms:created>
  <dcterms:modified xsi:type="dcterms:W3CDTF">2026-09-09T06:44:42Z</dcterms:modified>
</cp:coreProperties>
</file>