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D:\JELENA\DESKTOP\2026\TRANSPARENTNOST\"/>
    </mc:Choice>
  </mc:AlternateContent>
  <xr:revisionPtr revIDLastSave="0" documentId="8_{4FF237C3-1364-4A3A-89B2-AC3F3167507C}" xr6:coauthVersionLast="47" xr6:coauthVersionMax="47" xr10:uidLastSave="{00000000-0000-0000-0000-000000000000}"/>
  <bookViews>
    <workbookView xWindow="-120" yWindow="-120" windowWidth="29040" windowHeight="15720" firstSheet="3" activeTab="11" xr2:uid="{00000000-000D-0000-FFFF-FFFF00000000}"/>
  </bookViews>
  <sheets>
    <sheet name="Svibanj25" sheetId="7" r:id="rId1"/>
    <sheet name="Lipanj25" sheetId="8" r:id="rId2"/>
    <sheet name="srpanj2025" sheetId="11" r:id="rId3"/>
    <sheet name="kolovoz2025" sheetId="12" r:id="rId4"/>
    <sheet name="rujan2025" sheetId="13" r:id="rId5"/>
    <sheet name="listopad2025" sheetId="14" r:id="rId6"/>
    <sheet name="studeni2025" sheetId="15" r:id="rId7"/>
    <sheet name="prosinac2025" sheetId="16" r:id="rId8"/>
    <sheet name="siječanj2026" sheetId="17" r:id="rId9"/>
    <sheet name="veljača 2026" sheetId="18" r:id="rId10"/>
    <sheet name="ožujak 2026  " sheetId="20" r:id="rId11"/>
    <sheet name="travanj 2026 " sheetId="19" r:id="rId12"/>
  </sheets>
  <externalReferences>
    <externalReference r:id="rId13"/>
  </externalReferences>
  <definedNames>
    <definedName name="Br_fakture" localSheetId="3">#REF!</definedName>
    <definedName name="Br_fakture" localSheetId="1">#REF!</definedName>
    <definedName name="Br_fakture" localSheetId="5">#REF!</definedName>
    <definedName name="Br_fakture" localSheetId="10">#REF!</definedName>
    <definedName name="Br_fakture" localSheetId="7">#REF!</definedName>
    <definedName name="Br_fakture" localSheetId="4">#REF!</definedName>
    <definedName name="Br_fakture" localSheetId="8">#REF!</definedName>
    <definedName name="Br_fakture" localSheetId="2">#REF!</definedName>
    <definedName name="Br_fakture" localSheetId="6">#REF!</definedName>
    <definedName name="Br_fakture" localSheetId="0">#REF!</definedName>
    <definedName name="Br_fakture" localSheetId="11">#REF!</definedName>
    <definedName name="Br_fakture" localSheetId="9">#REF!</definedName>
    <definedName name="Br_fakture">#REF!</definedName>
    <definedName name="NazivTvrtke" localSheetId="3">kolovoz2025!#REF!</definedName>
    <definedName name="NazivTvrtke" localSheetId="1">Lipanj25!#REF!</definedName>
    <definedName name="NazivTvrtke" localSheetId="5">listopad2025!#REF!</definedName>
    <definedName name="NazivTvrtke" localSheetId="10">'ožujak 2026  '!#REF!</definedName>
    <definedName name="NazivTvrtke" localSheetId="7">prosinac2025!#REF!</definedName>
    <definedName name="NazivTvrtke" localSheetId="4">rujan2025!#REF!</definedName>
    <definedName name="NazivTvrtke" localSheetId="8">siječanj2026!#REF!</definedName>
    <definedName name="NazivTvrtke" localSheetId="2">srpanj2025!#REF!</definedName>
    <definedName name="NazivTvrtke" localSheetId="6">studeni2025!#REF!</definedName>
    <definedName name="NazivTvrtke" localSheetId="0">Svibanj25!#REF!</definedName>
    <definedName name="NazivTvrtke" localSheetId="11">'travanj 2026 '!#REF!</definedName>
    <definedName name="NazivTvrtke" localSheetId="9">'veljača 2026'!#REF!</definedName>
    <definedName name="NazivTvrtke">#REF!</definedName>
    <definedName name="PojedinostiOBrFakture">"PojedinostiOFakturi[Br fakture]"</definedName>
    <definedName name="rngInvoice" localSheetId="3">kolovoz2025!#REF!</definedName>
    <definedName name="rngInvoice" localSheetId="1">Lipanj25!#REF!</definedName>
    <definedName name="rngInvoice" localSheetId="5">listopad2025!#REF!</definedName>
    <definedName name="rngInvoice" localSheetId="10">'ožujak 2026  '!#REF!</definedName>
    <definedName name="rngInvoice" localSheetId="7">prosinac2025!#REF!</definedName>
    <definedName name="rngInvoice" localSheetId="4">rujan2025!#REF!</definedName>
    <definedName name="rngInvoice" localSheetId="8">siječanj2026!#REF!</definedName>
    <definedName name="rngInvoice" localSheetId="2">srpanj2025!#REF!</definedName>
    <definedName name="rngInvoice" localSheetId="6">studeni2025!#REF!</definedName>
    <definedName name="rngInvoice" localSheetId="0">Svibanj25!#REF!</definedName>
    <definedName name="rngInvoice" localSheetId="11">'travanj 2026 '!#REF!</definedName>
    <definedName name="rngInvoice" localSheetId="9">'veljača 2026'!#REF!</definedName>
    <definedName name="rngInvoice">#REF!</definedName>
    <definedName name="TraženjeKupca" localSheetId="3">#REF!</definedName>
    <definedName name="TraženjeKupca" localSheetId="1">#REF!</definedName>
    <definedName name="TraženjeKupca" localSheetId="5">#REF!</definedName>
    <definedName name="TraženjeKupca" localSheetId="10">#REF!</definedName>
    <definedName name="TraženjeKupca" localSheetId="7">#REF!</definedName>
    <definedName name="TraženjeKupca" localSheetId="4">#REF!</definedName>
    <definedName name="TraženjeKupca" localSheetId="8">#REF!</definedName>
    <definedName name="TraženjeKupca" localSheetId="2">#REF!</definedName>
    <definedName name="TraženjeKupca" localSheetId="6">#REF!</definedName>
    <definedName name="TraženjeKupca" localSheetId="0">#REF!</definedName>
    <definedName name="TraženjeKupca" localSheetId="11">#REF!</definedName>
    <definedName name="TraženjeKupca" localSheetId="9">#REF!</definedName>
    <definedName name="TraženjeKupc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20" l="1" a="1"/>
  <c r="C15" i="20" s="1"/>
  <c r="B15" i="20" a="1"/>
  <c r="B15" i="20" s="1"/>
  <c r="C12" i="20" a="1"/>
  <c r="C12" i="20" s="1"/>
  <c r="B12" i="20" a="1"/>
  <c r="B12" i="20" s="1"/>
  <c r="C11" i="20" a="1"/>
  <c r="C11" i="20" s="1"/>
  <c r="B11" i="20" a="1"/>
  <c r="B11" i="20" s="1"/>
  <c r="C10" i="20" a="1"/>
  <c r="C10" i="20" s="1"/>
  <c r="B10" i="20" a="1"/>
  <c r="B10" i="20" s="1"/>
  <c r="E9" i="20"/>
  <c r="E16" i="20" s="1"/>
  <c r="C9" i="20" a="1"/>
  <c r="C9" i="20" s="1"/>
  <c r="B9" i="20" a="1"/>
  <c r="B9" i="20" s="1"/>
  <c r="E16" i="19"/>
  <c r="C15" i="19" a="1"/>
  <c r="C15" i="19" s="1"/>
  <c r="B15" i="19" a="1"/>
  <c r="B15" i="19" s="1"/>
  <c r="C12" i="19" a="1"/>
  <c r="C12" i="19" s="1"/>
  <c r="B12" i="19" a="1"/>
  <c r="B12" i="19" s="1"/>
  <c r="C11" i="19" a="1"/>
  <c r="C11" i="19" s="1"/>
  <c r="B11" i="19" a="1"/>
  <c r="B11" i="19" s="1"/>
  <c r="C10" i="19" a="1"/>
  <c r="C10" i="19" s="1"/>
  <c r="B10" i="19" a="1"/>
  <c r="B10" i="19" s="1"/>
  <c r="C9" i="19" a="1"/>
  <c r="C9" i="19" s="1"/>
  <c r="B9" i="19" a="1"/>
  <c r="B9" i="19" s="1"/>
  <c r="E16" i="18"/>
  <c r="C15" i="18" a="1"/>
  <c r="C15" i="18" s="1"/>
  <c r="B15" i="18" a="1"/>
  <c r="B15" i="18" s="1"/>
  <c r="C12" i="18" a="1"/>
  <c r="C12" i="18" s="1"/>
  <c r="B12" i="18" a="1"/>
  <c r="B12" i="18" s="1"/>
  <c r="C11" i="18" a="1"/>
  <c r="C11" i="18" s="1"/>
  <c r="B11" i="18" a="1"/>
  <c r="B11" i="18" s="1"/>
  <c r="C10" i="18" a="1"/>
  <c r="C10" i="18" s="1"/>
  <c r="B10" i="18" a="1"/>
  <c r="B10" i="18" s="1"/>
  <c r="C9" i="18" a="1"/>
  <c r="C9" i="18" s="1"/>
  <c r="B9" i="18" a="1"/>
  <c r="B9" i="18" s="1"/>
  <c r="E12" i="17"/>
  <c r="E15" i="17"/>
  <c r="E12" i="13"/>
  <c r="E11" i="17"/>
  <c r="C15" i="17" a="1"/>
  <c r="C15" i="17" s="1"/>
  <c r="B15" i="17" a="1"/>
  <c r="B15" i="17" s="1"/>
  <c r="C12" i="17" a="1"/>
  <c r="C12" i="17" s="1"/>
  <c r="B12" i="17" a="1"/>
  <c r="B12" i="17" s="1"/>
  <c r="C11" i="17" a="1"/>
  <c r="C11" i="17" s="1"/>
  <c r="B11" i="17" a="1"/>
  <c r="B11" i="17" s="1"/>
  <c r="C10" i="17" a="1"/>
  <c r="C10" i="17" s="1"/>
  <c r="B10" i="17" a="1"/>
  <c r="B10" i="17" s="1"/>
  <c r="C9" i="17" a="1"/>
  <c r="C9" i="17" s="1"/>
  <c r="B9" i="17" a="1"/>
  <c r="B9" i="17" s="1"/>
  <c r="E14" i="16"/>
  <c r="C13" i="16" a="1"/>
  <c r="C13" i="16" s="1"/>
  <c r="B13" i="16" a="1"/>
  <c r="B13" i="16" s="1"/>
  <c r="C12" i="16" a="1"/>
  <c r="C12" i="16" s="1"/>
  <c r="B12" i="16" a="1"/>
  <c r="B12" i="16" s="1"/>
  <c r="C11" i="16" a="1"/>
  <c r="C11" i="16" s="1"/>
  <c r="B11" i="16" a="1"/>
  <c r="B11" i="16" s="1"/>
  <c r="C10" i="16" a="1"/>
  <c r="C10" i="16" s="1"/>
  <c r="B10" i="16" a="1"/>
  <c r="B10" i="16" s="1"/>
  <c r="C9" i="16" a="1"/>
  <c r="C9" i="16" s="1"/>
  <c r="B9" i="16" a="1"/>
  <c r="B9" i="16" s="1"/>
  <c r="C13" i="15" a="1"/>
  <c r="C13" i="15" s="1"/>
  <c r="B13" i="15" a="1"/>
  <c r="B13" i="15" s="1"/>
  <c r="E14" i="15"/>
  <c r="C12" i="15" a="1"/>
  <c r="C12" i="15" s="1"/>
  <c r="B12" i="15" a="1"/>
  <c r="B12" i="15" s="1"/>
  <c r="C11" i="15" a="1"/>
  <c r="C11" i="15" s="1"/>
  <c r="B11" i="15" a="1"/>
  <c r="B11" i="15" s="1"/>
  <c r="C10" i="15" a="1"/>
  <c r="C10" i="15" s="1"/>
  <c r="B10" i="15" a="1"/>
  <c r="B10" i="15" s="1"/>
  <c r="C9" i="15" a="1"/>
  <c r="C9" i="15" s="1"/>
  <c r="B9" i="15" a="1"/>
  <c r="B9" i="15" s="1"/>
  <c r="E12" i="14"/>
  <c r="E14" i="14" s="1"/>
  <c r="C13" i="14" a="1"/>
  <c r="C13" i="14" s="1"/>
  <c r="B13" i="14" a="1"/>
  <c r="B13" i="14" s="1"/>
  <c r="C12" i="14" a="1"/>
  <c r="C12" i="14" s="1"/>
  <c r="B12" i="14" a="1"/>
  <c r="B12" i="14" s="1"/>
  <c r="C11" i="14" a="1"/>
  <c r="C11" i="14" s="1"/>
  <c r="B11" i="14" a="1"/>
  <c r="B11" i="14" s="1"/>
  <c r="C10" i="14" a="1"/>
  <c r="C10" i="14" s="1"/>
  <c r="B10" i="14" a="1"/>
  <c r="B10" i="14" s="1"/>
  <c r="C9" i="14" a="1"/>
  <c r="C9" i="14" s="1"/>
  <c r="B9" i="14" a="1"/>
  <c r="B9" i="14" s="1"/>
  <c r="C13" i="13" a="1"/>
  <c r="C13" i="13" s="1"/>
  <c r="B13" i="13" a="1"/>
  <c r="B13" i="13" s="1"/>
  <c r="E11" i="13"/>
  <c r="E9" i="13" s="1"/>
  <c r="C12" i="13" a="1"/>
  <c r="C12" i="13" s="1"/>
  <c r="B12" i="13" a="1"/>
  <c r="B12" i="13" s="1"/>
  <c r="C11" i="13" a="1"/>
  <c r="C11" i="13" s="1"/>
  <c r="B11" i="13" a="1"/>
  <c r="B11" i="13" s="1"/>
  <c r="C10" i="13" a="1"/>
  <c r="C10" i="13" s="1"/>
  <c r="B10" i="13" a="1"/>
  <c r="B10" i="13" s="1"/>
  <c r="C9" i="13" a="1"/>
  <c r="C9" i="13" s="1"/>
  <c r="B9" i="13" a="1"/>
  <c r="B9" i="13" s="1"/>
  <c r="E13" i="12"/>
  <c r="C12" i="12" a="1"/>
  <c r="C12" i="12" s="1"/>
  <c r="B12" i="12" a="1"/>
  <c r="B12" i="12" s="1"/>
  <c r="C11" i="12" a="1"/>
  <c r="C11" i="12" s="1"/>
  <c r="B11" i="12" a="1"/>
  <c r="B11" i="12" s="1"/>
  <c r="C10" i="12" a="1"/>
  <c r="C10" i="12" s="1"/>
  <c r="B10" i="12" a="1"/>
  <c r="B10" i="12" s="1"/>
  <c r="C9" i="12" a="1"/>
  <c r="C9" i="12" s="1"/>
  <c r="B9" i="12" a="1"/>
  <c r="B9" i="12" s="1"/>
  <c r="B9" i="11" a="1"/>
  <c r="B9" i="11" s="1"/>
  <c r="C9" i="11" a="1"/>
  <c r="C9" i="11" s="1"/>
  <c r="B10" i="11" a="1"/>
  <c r="B10" i="11" s="1"/>
  <c r="C10" i="11" a="1"/>
  <c r="C10" i="11" s="1"/>
  <c r="B11" i="11" a="1"/>
  <c r="B11" i="11" s="1"/>
  <c r="C11" i="11" a="1"/>
  <c r="C11" i="11" s="1"/>
  <c r="E11" i="11"/>
  <c r="E13" i="11" s="1"/>
  <c r="B12" i="11" a="1"/>
  <c r="B12" i="11" s="1"/>
  <c r="C12" i="11" a="1"/>
  <c r="C12" i="11" s="1"/>
  <c r="E16" i="17" l="1"/>
  <c r="E14" i="13"/>
  <c r="B9" i="8" a="1"/>
  <c r="B9" i="8" s="1"/>
  <c r="C9" i="8" a="1"/>
  <c r="C9" i="8" s="1"/>
  <c r="B10" i="8" a="1"/>
  <c r="B10" i="8" s="1"/>
  <c r="C10" i="8" a="1"/>
  <c r="C10" i="8" s="1"/>
  <c r="B11" i="8" a="1"/>
  <c r="B11" i="8" s="1"/>
  <c r="C11" i="8" a="1"/>
  <c r="C11" i="8" s="1"/>
  <c r="B12" i="8" a="1"/>
  <c r="B12" i="8" s="1"/>
  <c r="C12" i="8" a="1"/>
  <c r="C12" i="8" s="1"/>
  <c r="E13" i="8"/>
  <c r="E10" i="7"/>
  <c r="B9" i="7" a="1"/>
  <c r="B9" i="7" s="1"/>
  <c r="C9" i="7" a="1"/>
  <c r="C9" i="7" s="1"/>
  <c r="B10" i="7" a="1"/>
  <c r="B10" i="7" s="1"/>
  <c r="C10" i="7" a="1"/>
  <c r="C10" i="7" s="1"/>
  <c r="B11" i="7" a="1"/>
  <c r="B11" i="7" s="1"/>
  <c r="C11" i="7" a="1"/>
  <c r="C11" i="7" s="1"/>
  <c r="B12" i="7" a="1"/>
  <c r="B12" i="7" s="1"/>
  <c r="C12" i="7" a="1"/>
  <c r="C12" i="7" s="1"/>
  <c r="E13" i="7" l="1"/>
</calcChain>
</file>

<file path=xl/sharedStrings.xml><?xml version="1.0" encoding="utf-8"?>
<sst xmlns="http://schemas.openxmlformats.org/spreadsheetml/2006/main" count="276" uniqueCount="47">
  <si>
    <t>ZAPOSLENICI</t>
  </si>
  <si>
    <t>Naziv primatelja</t>
  </si>
  <si>
    <t>OIB primatelja</t>
  </si>
  <si>
    <t>Sjedište primatelja</t>
  </si>
  <si>
    <t>Vrsta rashoda i izdatka</t>
  </si>
  <si>
    <t>3113 PLAĆE ZA PREKOVREMENI RAD</t>
  </si>
  <si>
    <t>Naziv ustanove: TEHNIČKA ŠKOLA ČAKOVEC</t>
  </si>
  <si>
    <t>T: Telefonski broj: 040/328-521</t>
  </si>
  <si>
    <t>E-pošta: racunovodstvo@tsck.hr</t>
  </si>
  <si>
    <t>Web-mjesto: https://tsck.hr/</t>
  </si>
  <si>
    <t>Adresa: Športska 5, 40000 Čakovec</t>
  </si>
  <si>
    <t>3132 DOPRINOSI ZA OBVEZNO ZDRAV.OSIGURANJE</t>
  </si>
  <si>
    <t>SVEUKUPNO</t>
  </si>
  <si>
    <t>Iznos/€</t>
  </si>
  <si>
    <t>Telefonski broj: 040/328-521</t>
  </si>
  <si>
    <t>INFORMACIJA O TROŠENJU SREDSTAVA ZA SVIBANJ 2025.</t>
  </si>
  <si>
    <t>3111 PLAĆA  ZA TRAVANJ 2025.</t>
  </si>
  <si>
    <t>3121 MATERIJALNA PRAVA 5/2025</t>
  </si>
  <si>
    <t>3121 REGRES</t>
  </si>
  <si>
    <t>INFORMACIJA O TROŠENJU SREDSTAVA ZA LIPANJ 2025.</t>
  </si>
  <si>
    <t>3111 PLAĆA  ZA LIPANJ 2025.</t>
  </si>
  <si>
    <t>INFORMACIJA O TROŠENJU SREDSTAVA ZA SRPANJ 2025.</t>
  </si>
  <si>
    <t>INFORMACIJA O TROŠENJU SREDSTAVA ZA KOLOVOZ 2025.</t>
  </si>
  <si>
    <t>3111 PLAĆA  ZA SRPANJ 2025.</t>
  </si>
  <si>
    <t>INFORMACIJA O TROŠENJU SREDSTAVA ZA RUJAN 2025.</t>
  </si>
  <si>
    <t>3111 PLAĆA  ZA KOLOVOZ 2025.</t>
  </si>
  <si>
    <t>3121 OTPREMNINA</t>
  </si>
  <si>
    <t>3121 POTPORA ZA NOVOROĐENO DIJETE</t>
  </si>
  <si>
    <t>INFORMACIJA O TROŠENJU SREDSTAVA ZA LISTOPAD 2025.</t>
  </si>
  <si>
    <t>3111 PLAĆA  ZA RUJAN 2025.</t>
  </si>
  <si>
    <t>3121 NAGRADE</t>
  </si>
  <si>
    <t>3121 NAKNADE ZA BOELST, INVALIDNOST I SMRTNI SLUČAJ</t>
  </si>
  <si>
    <t>INFORMACIJA O TROŠENJU SREDSTAVA ZA STUDENI 2025.</t>
  </si>
  <si>
    <t>3111 PLAĆA  ZA LISTOPAD 2025.</t>
  </si>
  <si>
    <t>3121 NAKNADE ZA BOLEST, INVALIDNOST I SMRTNI SLUČAJ</t>
  </si>
  <si>
    <t>INFORMACIJA O TROŠENJU SREDSTAVA ZA PROSINAC 2025.</t>
  </si>
  <si>
    <t>3111 PLAĆA  ZA 11/2025.</t>
  </si>
  <si>
    <t>INFORMACIJA O TROŠENJU SREDSTAVA ZA SIJEČANJ 2026.</t>
  </si>
  <si>
    <t>3111 PLAĆA  ZA 12/2025.</t>
  </si>
  <si>
    <t>3121 JUBILARNA NAGRADA</t>
  </si>
  <si>
    <t>INFORMACIJA O TROŠENJU SREDSTAVA ZA VELJAČU 2026.</t>
  </si>
  <si>
    <t>3111 PLAĆA  ZA 1/2026</t>
  </si>
  <si>
    <t>INFORMACIJA O TROŠENJU SREDSTAVA ZA TRAVANJ 2026.</t>
  </si>
  <si>
    <t>3111 PLAĆA  ZA 3/2026</t>
  </si>
  <si>
    <t>3121 POMOĆ ZA SMRTNI SLUČAJ</t>
  </si>
  <si>
    <t>INFORMACIJA O TROŠENJU SREDSTAVA ZA OŽUJAK 2026.</t>
  </si>
  <si>
    <t>3111 PLAĆA  ZA 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</si>
</sst>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2" formatCode="_-* #,##0\ &quot;kn&quot;_-;\-* #,##0\ &quot;kn&quot;_-;_-* &quot;-&quot;\ &quot;kn&quot;_-;_-@_-"/>
    <numFmt numFmtId="44" formatCode="_-* #,##0.00\ &quot;kn&quot;_-;\-* #,##0.00\ &quot;kn&quot;_-;_-* &quot;-&quot;??\ &quot;kn&quot;_-;_-@_-"/>
    <numFmt numFmtId="164" formatCode="_-* #,##0.00\ _k_n_-;\-* #,##0.00\ _k_n_-;_-* &quot;-&quot;??\ _k_n_-;_-@_-"/>
    <numFmt numFmtId="165" formatCode="_(* #,##0_);_(* \(#,##0\);_(* &quot;-&quot;_);_(@_)"/>
    <numFmt numFmtId="166" formatCode="_(* #,##0.00_);_(* \(#,##0.00\);_(* &quot;-&quot;??_);_(@_)"/>
  </numFmts>
  <fonts count="34" x14ac:knownFonts="1">
    <font>
      <sz val="11"/>
      <color theme="2" tint="-0.749961851863155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color theme="4" tint="-0.24994659260841701"/>
      <name val="Calibri"/>
      <family val="2"/>
    </font>
    <font>
      <sz val="12"/>
      <color theme="4" tint="-0.499984740745262"/>
      <name val="Calibri"/>
      <family val="2"/>
      <scheme val="minor"/>
    </font>
    <font>
      <b/>
      <sz val="25"/>
      <color theme="0"/>
      <name val="Arial"/>
      <family val="2"/>
      <scheme val="major"/>
    </font>
    <font>
      <sz val="11"/>
      <color theme="2" tint="-0.8999603259376811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4659260841701"/>
      <name val="Calibri"/>
      <family val="2"/>
      <scheme val="minor"/>
    </font>
    <font>
      <sz val="14"/>
      <color theme="4" tint="-0.24994659260841701"/>
      <name val="Arial"/>
      <family val="2"/>
      <scheme val="major"/>
    </font>
    <font>
      <sz val="12"/>
      <color theme="4" tint="-0.499984740745262"/>
      <name val="Arial"/>
      <family val="2"/>
      <scheme val="major"/>
    </font>
    <font>
      <sz val="11"/>
      <color theme="4" tint="-0.24994659260841701"/>
      <name val="Calibri"/>
      <family val="2"/>
      <scheme val="minor"/>
    </font>
    <font>
      <sz val="11"/>
      <color theme="1" tint="0.14993743705557422"/>
      <name val="Calibri"/>
      <family val="2"/>
      <scheme val="minor"/>
    </font>
    <font>
      <sz val="11"/>
      <color theme="2" tint="-0.89989928891872917"/>
      <name val="Calibri"/>
      <family val="2"/>
      <scheme val="minor"/>
    </font>
    <font>
      <sz val="11"/>
      <color theme="4" tint="-0.24994659260841701"/>
      <name val="Arial"/>
      <family val="2"/>
      <scheme val="major"/>
    </font>
    <font>
      <sz val="11"/>
      <color theme="2" tint="-0.749961851863155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4" tint="-0.499984740745262"/>
      <name val="Arial"/>
      <family val="2"/>
      <charset val="238"/>
      <scheme val="major"/>
    </font>
    <font>
      <sz val="11"/>
      <name val="Calibri"/>
      <family val="2"/>
      <scheme val="minor"/>
    </font>
    <font>
      <sz val="11"/>
      <color theme="3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4" tint="-0.499984740745262"/>
      <name val="Arial"/>
      <family val="2"/>
      <charset val="238"/>
      <scheme val="major"/>
    </font>
    <font>
      <b/>
      <sz val="14"/>
      <name val="Arial"/>
      <family val="2"/>
      <scheme val="major"/>
    </font>
    <font>
      <sz val="12"/>
      <name val="Calibri"/>
      <family val="2"/>
      <scheme val="minor"/>
    </font>
    <font>
      <b/>
      <sz val="12"/>
      <name val="Calibri"/>
      <family val="2"/>
      <charset val="238"/>
      <scheme val="minor"/>
    </font>
    <font>
      <sz val="14"/>
      <color theme="2" tint="-0.749992370372631"/>
      <name val="Arial"/>
      <family val="2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theme="4"/>
      </left>
      <right style="thin">
        <color theme="4"/>
      </right>
      <top style="double">
        <color theme="4"/>
      </top>
      <bottom style="thin">
        <color theme="4"/>
      </bottom>
      <diagonal/>
    </border>
    <border>
      <left/>
      <right/>
      <top/>
      <bottom style="thick">
        <color theme="4" tint="0.599963377788628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9">
    <xf numFmtId="0" fontId="0" fillId="0" borderId="0" applyNumberFormat="0" applyFill="0" applyBorder="0">
      <alignment vertical="top" wrapText="1"/>
    </xf>
    <xf numFmtId="0" fontId="12" fillId="0" borderId="0" applyNumberFormat="0" applyFill="0" applyBorder="0" applyAlignment="0" applyProtection="0"/>
    <xf numFmtId="0" fontId="10" fillId="0" borderId="0" applyNumberFormat="0" applyFill="0" applyBorder="0" applyProtection="0">
      <alignment vertical="center"/>
    </xf>
    <xf numFmtId="0" fontId="3" fillId="0" borderId="0" applyNumberFormat="0" applyFill="0" applyBorder="0" applyAlignment="0" applyProtection="0"/>
    <xf numFmtId="10" fontId="2" fillId="0" borderId="0" applyFont="0" applyFill="0" applyBorder="0" applyProtection="0">
      <alignment horizontal="left"/>
    </xf>
    <xf numFmtId="0" fontId="11" fillId="0" borderId="0" applyNumberFormat="0" applyFill="0" applyBorder="0" applyAlignment="0" applyProtection="0">
      <alignment vertical="top" wrapText="1"/>
    </xf>
    <xf numFmtId="0" fontId="5" fillId="4" borderId="2" applyNumberFormat="0" applyAlignment="0" applyProtection="0"/>
    <xf numFmtId="0" fontId="6" fillId="3" borderId="0" applyNumberFormat="0" applyBorder="0" applyAlignment="0" applyProtection="0"/>
    <xf numFmtId="0" fontId="9" fillId="0" borderId="0" applyFill="0" applyBorder="0" applyProtection="0">
      <alignment horizontal="left" vertical="center"/>
    </xf>
    <xf numFmtId="0" fontId="8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7" fillId="0" borderId="1" applyNumberFormat="0" applyAlignment="0" applyProtection="0"/>
    <xf numFmtId="0" fontId="14" fillId="0" borderId="0" applyFill="0" applyBorder="0" applyProtection="0">
      <alignment horizontal="left" vertical="center"/>
    </xf>
    <xf numFmtId="166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3" applyNumberFormat="0" applyAlignment="0" applyProtection="0"/>
    <xf numFmtId="0" fontId="20" fillId="10" borderId="4" applyNumberFormat="0" applyAlignment="0" applyProtection="0"/>
    <xf numFmtId="0" fontId="21" fillId="10" borderId="3" applyNumberFormat="0" applyAlignment="0" applyProtection="0"/>
    <xf numFmtId="0" fontId="22" fillId="0" borderId="5" applyNumberFormat="0" applyFill="0" applyAlignment="0" applyProtection="0"/>
    <xf numFmtId="0" fontId="23" fillId="11" borderId="6" applyNumberFormat="0" applyAlignment="0" applyProtection="0"/>
    <xf numFmtId="0" fontId="15" fillId="12" borderId="7" applyNumberFormat="0" applyFont="0" applyAlignment="0" applyProtection="0"/>
    <xf numFmtId="0" fontId="24" fillId="13" borderId="0" applyNumberFormat="0" applyBorder="0" applyAlignment="0" applyProtection="0"/>
    <xf numFmtId="0" fontId="1" fillId="5" borderId="0" applyNumberFormat="0" applyBorder="0" applyAlignment="0" applyProtection="0"/>
    <xf numFmtId="0" fontId="1" fillId="14" borderId="0" applyNumberFormat="0" applyBorder="0" applyAlignment="0" applyProtection="0"/>
    <xf numFmtId="0" fontId="24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4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4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4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4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30">
    <xf numFmtId="0" fontId="0" fillId="0" borderId="0" xfId="0">
      <alignment vertical="top" wrapText="1"/>
    </xf>
    <xf numFmtId="0" fontId="2" fillId="0" borderId="0" xfId="0" applyFont="1">
      <alignment vertical="top" wrapText="1"/>
    </xf>
    <xf numFmtId="0" fontId="2" fillId="0" borderId="0" xfId="0" applyFont="1" applyAlignment="1">
      <alignment vertical="center"/>
    </xf>
    <xf numFmtId="44" fontId="0" fillId="2" borderId="0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44" fontId="0" fillId="2" borderId="0" xfId="0" applyNumberForma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/>
    </xf>
    <xf numFmtId="0" fontId="25" fillId="0" borderId="0" xfId="2" applyFont="1" applyBorder="1" applyAlignment="1" applyProtection="1">
      <alignment horizontal="center" vertical="center"/>
    </xf>
    <xf numFmtId="0" fontId="26" fillId="0" borderId="0" xfId="7" applyFont="1" applyFill="1" applyBorder="1" applyAlignment="1">
      <alignment horizontal="left" vertical="center" wrapText="1"/>
    </xf>
    <xf numFmtId="0" fontId="2" fillId="0" borderId="0" xfId="0" applyFont="1" applyBorder="1">
      <alignment vertical="top" wrapText="1"/>
    </xf>
    <xf numFmtId="0" fontId="31" fillId="0" borderId="0" xfId="0" applyFont="1">
      <alignment vertical="top" wrapText="1"/>
    </xf>
    <xf numFmtId="4" fontId="32" fillId="35" borderId="10" xfId="0" applyNumberFormat="1" applyFont="1" applyFill="1" applyBorder="1" applyAlignment="1">
      <alignment horizontal="center" vertical="center" wrapText="1"/>
    </xf>
    <xf numFmtId="44" fontId="27" fillId="2" borderId="12" xfId="0" applyNumberFormat="1" applyFont="1" applyFill="1" applyBorder="1" applyAlignment="1">
      <alignment horizontal="center" vertical="center" wrapText="1"/>
    </xf>
    <xf numFmtId="0" fontId="33" fillId="0" borderId="11" xfId="8" applyFont="1" applyFill="1" applyBorder="1" applyAlignment="1" applyProtection="1">
      <alignment horizontal="center" vertical="center"/>
    </xf>
    <xf numFmtId="0" fontId="0" fillId="2" borderId="11" xfId="0" applyNumberFormat="1" applyFill="1" applyBorder="1" applyAlignment="1">
      <alignment horizontal="center" vertical="center"/>
    </xf>
    <xf numFmtId="4" fontId="32" fillId="35" borderId="15" xfId="0" applyNumberFormat="1" applyFont="1" applyFill="1" applyBorder="1" applyAlignment="1">
      <alignment horizontal="center" vertical="center" wrapText="1"/>
    </xf>
    <xf numFmtId="44" fontId="0" fillId="2" borderId="11" xfId="0" applyNumberFormat="1" applyFill="1" applyBorder="1" applyAlignment="1">
      <alignment horizontal="center" vertical="center"/>
    </xf>
    <xf numFmtId="44" fontId="27" fillId="2" borderId="11" xfId="0" applyNumberFormat="1" applyFont="1" applyFill="1" applyBorder="1" applyAlignment="1">
      <alignment horizontal="center" vertical="center" wrapText="1"/>
    </xf>
    <xf numFmtId="164" fontId="0" fillId="0" borderId="11" xfId="0" applyNumberFormat="1" applyFill="1" applyBorder="1" applyAlignment="1">
      <alignment horizontal="center" vertical="center"/>
    </xf>
    <xf numFmtId="44" fontId="0" fillId="2" borderId="11" xfId="0" applyNumberFormat="1" applyFill="1" applyBorder="1" applyAlignment="1">
      <alignment horizontal="center" vertical="center" wrapText="1"/>
    </xf>
    <xf numFmtId="164" fontId="0" fillId="0" borderId="16" xfId="0" applyNumberFormat="1" applyFill="1" applyBorder="1" applyAlignment="1">
      <alignment horizontal="center" vertical="center"/>
    </xf>
    <xf numFmtId="0" fontId="32" fillId="35" borderId="8" xfId="0" applyFont="1" applyFill="1" applyBorder="1" applyAlignment="1">
      <alignment horizontal="center" vertical="center" wrapText="1"/>
    </xf>
    <xf numFmtId="0" fontId="32" fillId="35" borderId="9" xfId="0" applyFont="1" applyFill="1" applyBorder="1" applyAlignment="1">
      <alignment horizontal="center" vertical="center" wrapText="1"/>
    </xf>
    <xf numFmtId="0" fontId="29" fillId="0" borderId="0" xfId="2" applyFont="1" applyBorder="1" applyAlignment="1" applyProtection="1">
      <alignment horizontal="center" vertical="center"/>
    </xf>
    <xf numFmtId="0" fontId="30" fillId="0" borderId="0" xfId="6" applyFont="1" applyFill="1" applyBorder="1" applyAlignment="1" applyProtection="1">
      <alignment horizontal="left" vertical="center" wrapText="1"/>
    </xf>
    <xf numFmtId="0" fontId="26" fillId="0" borderId="0" xfId="7" applyFont="1" applyFill="1" applyBorder="1" applyAlignment="1">
      <alignment horizontal="left" vertical="center" wrapText="1"/>
    </xf>
    <xf numFmtId="0" fontId="32" fillId="35" borderId="14" xfId="0" applyFont="1" applyFill="1" applyBorder="1" applyAlignment="1">
      <alignment horizontal="center" vertical="center" wrapText="1"/>
    </xf>
    <xf numFmtId="0" fontId="32" fillId="35" borderId="13" xfId="0" applyFont="1" applyFill="1" applyBorder="1" applyAlignment="1">
      <alignment horizontal="center" vertical="center" wrapText="1"/>
    </xf>
  </cellXfs>
  <cellStyles count="49">
    <cellStyle name="20% - Isticanje1" xfId="27" builtinId="30" customBuiltin="1"/>
    <cellStyle name="20% - Isticanje2" xfId="30" builtinId="34" customBuiltin="1"/>
    <cellStyle name="20% - Isticanje3" xfId="34" builtinId="38" customBuiltin="1"/>
    <cellStyle name="20% - Isticanje4" xfId="38" builtinId="42" customBuiltin="1"/>
    <cellStyle name="20% - Isticanje5" xfId="42" builtinId="46" customBuiltin="1"/>
    <cellStyle name="20% - Isticanje6" xfId="46" builtinId="50" customBuiltin="1"/>
    <cellStyle name="40% - Isticanje1" xfId="28" builtinId="31" customBuiltin="1"/>
    <cellStyle name="40% - Isticanje2" xfId="31" builtinId="35" customBuiltin="1"/>
    <cellStyle name="40% - Isticanje3" xfId="35" builtinId="39" customBuiltin="1"/>
    <cellStyle name="40% - Isticanje4" xfId="39" builtinId="43" customBuiltin="1"/>
    <cellStyle name="40% - Isticanje5" xfId="43" builtinId="47" customBuiltin="1"/>
    <cellStyle name="40% - Isticanje6" xfId="47" builtinId="51" customBuiltin="1"/>
    <cellStyle name="60% - Isticanje1" xfId="7" builtinId="32" customBuiltin="1"/>
    <cellStyle name="60% - Isticanje2" xfId="32" builtinId="36" customBuiltin="1"/>
    <cellStyle name="60% - Isticanje3" xfId="36" builtinId="40" customBuiltin="1"/>
    <cellStyle name="60% - Isticanje4" xfId="40" builtinId="44" customBuiltin="1"/>
    <cellStyle name="60% - Isticanje5" xfId="44" builtinId="48" customBuiltin="1"/>
    <cellStyle name="60% - Isticanje6" xfId="48" builtinId="52" customBuiltin="1"/>
    <cellStyle name="Bilješka" xfId="25" builtinId="10" customBuiltin="1"/>
    <cellStyle name="Dobro" xfId="17" builtinId="26" customBuiltin="1"/>
    <cellStyle name="Hiperveza" xfId="1" builtinId="8" customBuiltin="1"/>
    <cellStyle name="Isticanje1" xfId="26" builtinId="29" customBuiltin="1"/>
    <cellStyle name="Isticanje2" xfId="29" builtinId="33" customBuiltin="1"/>
    <cellStyle name="Isticanje3" xfId="33" builtinId="37" customBuiltin="1"/>
    <cellStyle name="Isticanje4" xfId="37" builtinId="41" customBuiltin="1"/>
    <cellStyle name="Isticanje5" xfId="41" builtinId="45" customBuiltin="1"/>
    <cellStyle name="Isticanje6" xfId="45" builtinId="49" customBuiltin="1"/>
    <cellStyle name="Izlaz" xfId="21" builtinId="21" customBuiltin="1"/>
    <cellStyle name="Izračun" xfId="22" builtinId="22" customBuiltin="1"/>
    <cellStyle name="Loše" xfId="18" builtinId="27" customBuiltin="1"/>
    <cellStyle name="Naslov" xfId="6" builtinId="15" customBuiltin="1"/>
    <cellStyle name="Naslov 1" xfId="2" builtinId="16" customBuiltin="1"/>
    <cellStyle name="Naslov 2" xfId="3" builtinId="17" customBuiltin="1"/>
    <cellStyle name="Naslov 3" xfId="8" builtinId="18" customBuiltin="1"/>
    <cellStyle name="Naslov 4" xfId="12" builtinId="19" customBuiltin="1"/>
    <cellStyle name="Neutralno" xfId="19" builtinId="28" customBuiltin="1"/>
    <cellStyle name="Normalno" xfId="0" builtinId="0" customBuiltin="1"/>
    <cellStyle name="Postotak" xfId="4" builtinId="5" customBuiltin="1"/>
    <cellStyle name="Povezana ćelija" xfId="23" builtinId="24" customBuiltin="1"/>
    <cellStyle name="Praćena hiperveza" xfId="5" builtinId="9" customBuiltin="1"/>
    <cellStyle name="Provjera ćelije" xfId="24" builtinId="23" customBuiltin="1"/>
    <cellStyle name="Tekst objašnjenja" xfId="10" builtinId="53" customBuiltin="1"/>
    <cellStyle name="Tekst upozorenja" xfId="9" builtinId="11" customBuiltin="1"/>
    <cellStyle name="Ukupni zbroj" xfId="11" builtinId="25" customBuiltin="1"/>
    <cellStyle name="Unos" xfId="20" builtinId="20" customBuiltin="1"/>
    <cellStyle name="Valuta" xfId="15" builtinId="4" customBuiltin="1"/>
    <cellStyle name="Valuta [0]" xfId="16" builtinId="7" customBuiltin="1"/>
    <cellStyle name="Zarez" xfId="13" builtinId="3" customBuiltin="1"/>
    <cellStyle name="Zarez [0]" xfId="14" builtinId="6" customBuiltin="1"/>
  </cellStyles>
  <dxfs count="211">
    <dxf>
      <numFmt numFmtId="164" formatCode="_-* #,##0.00\ _k_n_-;\-* #,##0.00\ _k_n_-;_-* &quot;-&quot;??\ _k_n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border>
        <bottom style="thin">
          <color rgb="FF000000"/>
        </bottom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2" tint="-0.749992370372631"/>
        <name val="Arial"/>
        <family val="2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164" formatCode="_-* #,##0.00\ _k_n_-;\-* #,##0.00\ _k_n_-;_-* &quot;-&quot;??\ _k_n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theme="2" tint="-0.749992370372631"/>
        <name val="Arial"/>
        <family val="2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164" formatCode="_-* #,##0.00\ _k_n_-;\-* #,##0.00\ _k_n_-;_-* &quot;-&quot;??\ _k_n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theme="2" tint="-0.749992370372631"/>
        <name val="Arial"/>
        <family val="2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164" formatCode="_-* #,##0.00\ _k_n_-;\-* #,##0.00\ _k_n_-;_-* &quot;-&quot;??\ _k_n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theme="2" tint="-0.749992370372631"/>
        <name val="Arial"/>
        <family val="2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164" formatCode="_-* #,##0.00\ _k_n_-;\-* #,##0.00\ _k_n_-;_-* &quot;-&quot;??\ _k_n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theme="2" tint="-0.749992370372631"/>
        <name val="Arial"/>
        <family val="2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164" formatCode="_-* #,##0.00\ _k_n_-;\-* #,##0.00\ _k_n_-;_-* &quot;-&quot;??\ _k_n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theme="2" tint="-0.749992370372631"/>
        <name val="Arial"/>
        <family val="2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164" formatCode="_-* #,##0.00\ _k_n_-;\-* #,##0.00\ _k_n_-;_-* &quot;-&quot;??\ _k_n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theme="2" tint="-0.749992370372631"/>
        <name val="Arial"/>
        <family val="2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164" formatCode="_-* #,##0.00\ _k_n_-;\-* #,##0.00\ _k_n_-;_-* &quot;-&quot;??\ _k_n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theme="2" tint="-0.749992370372631"/>
        <name val="Arial"/>
        <family val="2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164" formatCode="_-* #,##0.00\ _k_n_-;\-* #,##0.00\ _k_n_-;_-* &quot;-&quot;??\ _k_n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theme="2" tint="-0.749992370372631"/>
        <name val="Arial"/>
        <family val="2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164" formatCode="_-* #,##0.00\ _k_n_-;\-* #,##0.00\ _k_n_-;_-* &quot;-&quot;??\ _k_n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2" tint="-0.749992370372631"/>
        <name val="Arial"/>
        <family val="2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164" formatCode="_-* #,##0.00\ _k_n_-;\-* #,##0.00\ _k_n_-;_-* &quot;-&quot;??\ _k_n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2" tint="-0.749992370372631"/>
        <name val="Arial"/>
        <family val="2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164" formatCode="_-* #,##0.00\ _k_n_-;\-* #,##0.00\ _k_n_-;_-* &quot;-&quot;??\ _k_n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2" tint="-0.749992370372631"/>
        <name val="Arial"/>
        <family val="2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color theme="1" tint="4.9989318521683403E-2"/>
      </font>
    </dxf>
    <dxf>
      <font>
        <b/>
        <color theme="4" tint="-0.249977111117893"/>
      </font>
    </dxf>
    <dxf>
      <font>
        <b/>
        <i val="0"/>
        <color theme="4" tint="-0.499984740745262"/>
      </font>
      <border>
        <left style="thin">
          <color theme="4"/>
        </left>
        <right style="thin">
          <color theme="4"/>
        </right>
        <top style="double">
          <color theme="4"/>
        </top>
        <bottom style="thin">
          <color theme="4"/>
        </bottom>
      </border>
    </dxf>
    <dxf>
      <font>
        <b val="0"/>
        <i val="0"/>
        <color theme="4" tint="-0.24994659260841701"/>
      </font>
      <border>
        <left style="thin">
          <color theme="4"/>
        </left>
        <right style="thin">
          <color theme="4"/>
        </right>
        <top style="thin">
          <color theme="4"/>
        </top>
        <vertical/>
        <horizontal/>
      </border>
    </dxf>
    <dxf>
      <font>
        <b val="0"/>
        <i val="0"/>
        <color theme="3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1" defaultPivotStyle="PivotStyleLight16">
    <tableStyle name="Tablica izlaznih faktura" pivot="0" count="7" xr9:uid="{00000000-0011-0000-FFFF-FFFF00000000}">
      <tableStyleElement type="wholeTable" dxfId="210"/>
      <tableStyleElement type="headerRow" dxfId="209"/>
      <tableStyleElement type="totalRow" dxfId="208"/>
      <tableStyleElement type="firstColumn" dxfId="207"/>
      <tableStyleElement type="lastColumn" dxfId="206"/>
      <tableStyleElement type="firstRowStripe" dxfId="205"/>
      <tableStyleElement type="firstColumnStripe" dxfId="204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JELENA\DESKTOP\2026\TRANSPARENTNOST\TRANSPARENTNOST-O&#381;UJAK%202026..xlsx" TargetMode="External"/><Relationship Id="rId1" Type="http://schemas.openxmlformats.org/officeDocument/2006/relationships/externalLinkPath" Target="TRANSPARENTNOST-O&#381;UJAK%202026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vibanj25"/>
      <sheetName val="Lipanj25"/>
      <sheetName val="srpanj2025"/>
      <sheetName val="kolovoz2025"/>
      <sheetName val="rujan2025"/>
      <sheetName val="listopad2025"/>
      <sheetName val="studeni2025"/>
      <sheetName val="prosinac2025"/>
      <sheetName val="siječanj2026"/>
      <sheetName val="veljača 2026"/>
      <sheetName val="ožujak 2026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271EB6-0342-4402-999E-80325353173E}" name="FakturaProjekta2" displayName="FakturaProjekta2" ref="A8:E12" headerRowDxfId="203" dataDxfId="201" totalsRowDxfId="200" headerRowBorderDxfId="202">
  <autoFilter ref="A8:E12" xr:uid="{00000000-0009-0000-0100-000004000000}">
    <filterColumn colId="0" hiddenButton="1"/>
    <filterColumn colId="1" hiddenButton="1"/>
    <filterColumn colId="2" hiddenButton="1"/>
    <filterColumn colId="4" hiddenButton="1"/>
  </autoFilter>
  <tableColumns count="5">
    <tableColumn id="7" xr3:uid="{00D45697-5626-43C7-84AF-8050A20D0F05}" name="Naziv primatelja" dataDxfId="199" totalsRowDxfId="198"/>
    <tableColumn id="8" xr3:uid="{B6C868CD-1E19-4517-960D-9FD348E74371}" name="OIB primatelja" dataDxfId="197" totalsRowDxfId="196"/>
    <tableColumn id="10" xr3:uid="{EE9BC60A-5CAE-46C6-9A20-C3F6621D7241}" name="Sjedište primatelja" dataDxfId="195" totalsRowDxfId="194"/>
    <tableColumn id="3" xr3:uid="{D88559A1-0BA5-418A-8276-6FEE74736300}" name="Vrsta rashoda i izdatka" dataDxfId="193" totalsRowDxfId="192"/>
    <tableColumn id="11" xr3:uid="{DA277AC2-0239-42EE-B2E7-7D3161E68FF1}" name="Iznos/€" totalsRowFunction="count" dataDxfId="191" totalsRowDxfId="190"/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AF1025-61DD-4601-ADB7-2649D3922A53}" name="FakturaProjekta23" displayName="FakturaProjekta23" ref="A8:E12" headerRowDxfId="189" dataDxfId="187" totalsRowDxfId="186" headerRowBorderDxfId="188">
  <autoFilter ref="A8:E12" xr:uid="{00000000-0009-0000-0100-000004000000}">
    <filterColumn colId="0" hiddenButton="1"/>
    <filterColumn colId="1" hiddenButton="1"/>
    <filterColumn colId="2" hiddenButton="1"/>
    <filterColumn colId="4" hiddenButton="1"/>
  </autoFilter>
  <tableColumns count="5">
    <tableColumn id="7" xr3:uid="{00D45697-5626-43C7-84AF-8050A20D0F05}" name="Naziv primatelja" dataDxfId="185" totalsRowDxfId="184"/>
    <tableColumn id="8" xr3:uid="{B6C868CD-1E19-4517-960D-9FD348E74371}" name="OIB primatelja" dataDxfId="183" totalsRowDxfId="182"/>
    <tableColumn id="10" xr3:uid="{EE9BC60A-5CAE-46C6-9A20-C3F6621D7241}" name="Sjedište primatelja" dataDxfId="181" totalsRowDxfId="180"/>
    <tableColumn id="3" xr3:uid="{D88559A1-0BA5-418A-8276-6FEE74736300}" name="Vrsta rashoda i izdatka" dataDxfId="179" totalsRowDxfId="178"/>
    <tableColumn id="11" xr3:uid="{DA277AC2-0239-42EE-B2E7-7D3161E68FF1}" name="Iznos/€" totalsRowFunction="count" dataDxfId="177" totalsRowDxfId="176"/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11C61B6-8965-4937-87DD-284B92C819AF}" name="FakturaProjekta24" displayName="FakturaProjekta24" ref="A8:E12" headerRowDxfId="175" dataDxfId="173" totalsRowDxfId="172" headerRowBorderDxfId="174">
  <autoFilter ref="A8:E12" xr:uid="{00000000-0009-0000-0100-000004000000}">
    <filterColumn colId="0" hiddenButton="1"/>
    <filterColumn colId="1" hiddenButton="1"/>
    <filterColumn colId="2" hiddenButton="1"/>
    <filterColumn colId="4" hiddenButton="1"/>
  </autoFilter>
  <tableColumns count="5">
    <tableColumn id="7" xr3:uid="{00D45697-5626-43C7-84AF-8050A20D0F05}" name="Naziv primatelja" dataDxfId="171" totalsRowDxfId="170"/>
    <tableColumn id="8" xr3:uid="{B6C868CD-1E19-4517-960D-9FD348E74371}" name="OIB primatelja" dataDxfId="169" totalsRowDxfId="168"/>
    <tableColumn id="10" xr3:uid="{EE9BC60A-5CAE-46C6-9A20-C3F6621D7241}" name="Sjedište primatelja" dataDxfId="167" totalsRowDxfId="166"/>
    <tableColumn id="3" xr3:uid="{D88559A1-0BA5-418A-8276-6FEE74736300}" name="Vrsta rashoda i izdatka" dataDxfId="165" totalsRowDxfId="164"/>
    <tableColumn id="11" xr3:uid="{DA277AC2-0239-42EE-B2E7-7D3161E68FF1}" name="Iznos/€" totalsRowFunction="count" dataDxfId="163" totalsRowDxfId="162"/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6DEA157-0572-4692-9774-FD1C8BDAAA2D}" name="FakturaProjekta245" displayName="FakturaProjekta245" ref="A8:E12" headerRowDxfId="161" dataDxfId="159" totalsRowDxfId="158" headerRowBorderDxfId="160">
  <autoFilter ref="A8:E12" xr:uid="{00000000-0009-0000-0100-000004000000}">
    <filterColumn colId="0" hiddenButton="1"/>
    <filterColumn colId="1" hiddenButton="1"/>
    <filterColumn colId="2" hiddenButton="1"/>
    <filterColumn colId="4" hiddenButton="1"/>
  </autoFilter>
  <tableColumns count="5">
    <tableColumn id="7" xr3:uid="{95362374-E841-42AE-BD12-6E4C0BB240EF}" name="Naziv primatelja" dataDxfId="157" totalsRowDxfId="156"/>
    <tableColumn id="8" xr3:uid="{A1532DD1-37D8-4930-8528-D2982EDCE562}" name="OIB primatelja" dataDxfId="155" totalsRowDxfId="154"/>
    <tableColumn id="10" xr3:uid="{BEF13B47-6E2B-495E-92B4-448E963DBCB4}" name="Sjedište primatelja" dataDxfId="153" totalsRowDxfId="152"/>
    <tableColumn id="3" xr3:uid="{26ABE50E-91E0-45BD-8F36-236613ACA86F}" name="Vrsta rashoda i izdatka" dataDxfId="151" totalsRowDxfId="150"/>
    <tableColumn id="11" xr3:uid="{9574F46E-F132-463F-9E64-252C197EA272}" name="Iznos/€" totalsRowFunction="count" dataDxfId="149" totalsRowDxfId="148"/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9D469CA-A541-4E36-9789-B3DCAEE481FD}" name="FakturaProjekta2456" displayName="FakturaProjekta2456" ref="A8:E12" headerRowDxfId="147" dataDxfId="145" totalsRowDxfId="144" headerRowBorderDxfId="146">
  <autoFilter ref="A8:E12" xr:uid="{00000000-0009-0000-0100-000004000000}">
    <filterColumn colId="0" hiddenButton="1"/>
    <filterColumn colId="1" hiddenButton="1"/>
    <filterColumn colId="2" hiddenButton="1"/>
    <filterColumn colId="4" hiddenButton="1"/>
  </autoFilter>
  <tableColumns count="5">
    <tableColumn id="7" xr3:uid="{EAB499C6-3AA2-45C9-AB96-325CDDA61D2D}" name="Naziv primatelja" dataDxfId="143" totalsRowDxfId="142"/>
    <tableColumn id="8" xr3:uid="{8BDA7341-BAA1-4886-9925-CCB72F664869}" name="OIB primatelja" dataDxfId="141" totalsRowDxfId="140"/>
    <tableColumn id="10" xr3:uid="{E084A28F-093D-4A8F-9D31-252CC85611DB}" name="Sjedište primatelja" dataDxfId="139" totalsRowDxfId="138"/>
    <tableColumn id="3" xr3:uid="{E35D0333-FAED-44C4-9318-7D3B79DD0088}" name="Vrsta rashoda i izdatka" dataDxfId="137" totalsRowDxfId="136"/>
    <tableColumn id="11" xr3:uid="{034D85A3-13A2-4F8A-94CA-1F31EE485CFB}" name="Iznos/€" totalsRowFunction="count" dataDxfId="135" totalsRowDxfId="134"/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F1B6378-B2BF-4B48-B88E-52B3CCE62033}" name="FakturaProjekta24567" displayName="FakturaProjekta24567" ref="A8:E12" headerRowDxfId="133" dataDxfId="131" totalsRowDxfId="130" headerRowBorderDxfId="132">
  <autoFilter ref="A8:E12" xr:uid="{00000000-0009-0000-0100-000004000000}">
    <filterColumn colId="0" hiddenButton="1"/>
    <filterColumn colId="1" hiddenButton="1"/>
    <filterColumn colId="2" hiddenButton="1"/>
    <filterColumn colId="4" hiddenButton="1"/>
  </autoFilter>
  <tableColumns count="5">
    <tableColumn id="7" xr3:uid="{7EFEB8DD-0735-4807-9850-6F7F59A2A989}" name="Naziv primatelja" dataDxfId="129" totalsRowDxfId="128"/>
    <tableColumn id="8" xr3:uid="{D3B8CB17-F74A-4950-9C59-2EE6ACFD9B2D}" name="OIB primatelja" dataDxfId="127" totalsRowDxfId="126"/>
    <tableColumn id="10" xr3:uid="{DF317045-57EA-40CA-B00B-71F910BD8E94}" name="Sjedište primatelja" dataDxfId="125" totalsRowDxfId="124"/>
    <tableColumn id="3" xr3:uid="{B543A9F0-DCDC-4A6F-BEEF-5DB3B9CFBA94}" name="Vrsta rashoda i izdatka" dataDxfId="123" totalsRowDxfId="122"/>
    <tableColumn id="11" xr3:uid="{BDA1744A-73E3-4C06-AC3B-2DC830B9AA91}" name="Iznos/€" totalsRowFunction="count" dataDxfId="121" totalsRowDxfId="120"/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D84227C-C955-47A2-9817-1E4696CC2A4C}" name="FakturaProjekta245678" displayName="FakturaProjekta245678" ref="A8:E12" headerRowDxfId="119" dataDxfId="117" totalsRowDxfId="116" headerRowBorderDxfId="118">
  <autoFilter ref="A8:E12" xr:uid="{00000000-0009-0000-0100-000004000000}">
    <filterColumn colId="0" hiddenButton="1"/>
    <filterColumn colId="1" hiddenButton="1"/>
    <filterColumn colId="2" hiddenButton="1"/>
    <filterColumn colId="4" hiddenButton="1"/>
  </autoFilter>
  <tableColumns count="5">
    <tableColumn id="7" xr3:uid="{5BECD275-51D3-429E-8355-F2DFF667609D}" name="Naziv primatelja" dataDxfId="115" totalsRowDxfId="114"/>
    <tableColumn id="8" xr3:uid="{FFF61759-700F-4BFB-A402-24C5E90E7861}" name="OIB primatelja" dataDxfId="113" totalsRowDxfId="112"/>
    <tableColumn id="10" xr3:uid="{2A0A5D61-3C48-4AB1-B643-DB6B02374140}" name="Sjedište primatelja" dataDxfId="111" totalsRowDxfId="110"/>
    <tableColumn id="3" xr3:uid="{5596DD8A-6A91-46A7-9953-368F35088471}" name="Vrsta rashoda i izdatka" dataDxfId="109" totalsRowDxfId="108"/>
    <tableColumn id="11" xr3:uid="{FC0307AD-172A-449D-87A7-13FB0E15C639}" name="Iznos/€" totalsRowFunction="count" dataDxfId="107" totalsRowDxfId="106"/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6B83F09-5869-4FFF-B606-D8BBC834C297}" name="FakturaProjekta2456789" displayName="FakturaProjekta2456789" ref="A8:E12" headerRowDxfId="105" dataDxfId="103" totalsRowDxfId="102" headerRowBorderDxfId="104">
  <autoFilter ref="A8:E12" xr:uid="{00000000-0009-0000-0100-000004000000}">
    <filterColumn colId="0" hiddenButton="1"/>
    <filterColumn colId="1" hiddenButton="1"/>
    <filterColumn colId="2" hiddenButton="1"/>
    <filterColumn colId="4" hiddenButton="1"/>
  </autoFilter>
  <tableColumns count="5">
    <tableColumn id="7" xr3:uid="{1CF30B02-84F8-4B5A-B750-A32712F87AD2}" name="Naziv primatelja" dataDxfId="101" totalsRowDxfId="100"/>
    <tableColumn id="8" xr3:uid="{208CCFDD-1B58-4BA8-85CB-0DEA88A0ECA4}" name="OIB primatelja" dataDxfId="99" totalsRowDxfId="98"/>
    <tableColumn id="10" xr3:uid="{9A64D8E0-BE5E-41EA-82ED-FE7EA65C542C}" name="Sjedište primatelja" dataDxfId="97" totalsRowDxfId="96"/>
    <tableColumn id="3" xr3:uid="{FB185E93-C244-475A-B2AE-FACCB47D0724}" name="Vrsta rashoda i izdatka" dataDxfId="95" totalsRowDxfId="94"/>
    <tableColumn id="11" xr3:uid="{D2402698-8B6A-4303-80A4-6ACC850CE3A5}" name="Iznos/€" totalsRowFunction="count" dataDxfId="93" totalsRowDxfId="92"/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CF3C572-7E7D-43C4-8AC9-B8104FA48B59}" name="FakturaProjekta245678910" displayName="FakturaProjekta245678910" ref="A8:E13" headerRowDxfId="91" dataDxfId="89" totalsRowDxfId="88" headerRowBorderDxfId="90">
  <autoFilter ref="A8:E13" xr:uid="{00000000-0009-0000-0100-000004000000}">
    <filterColumn colId="0" hiddenButton="1"/>
    <filterColumn colId="1" hiddenButton="1"/>
    <filterColumn colId="2" hiddenButton="1"/>
    <filterColumn colId="4" hiddenButton="1"/>
  </autoFilter>
  <tableColumns count="5">
    <tableColumn id="7" xr3:uid="{7499096B-EEE7-4931-9148-EADC9E438B50}" name="Naziv primatelja" dataDxfId="87" totalsRowDxfId="86"/>
    <tableColumn id="8" xr3:uid="{866AB398-A010-46B1-9740-4A1D37082D9B}" name="OIB primatelja" dataDxfId="85" totalsRowDxfId="84"/>
    <tableColumn id="10" xr3:uid="{5C45AF74-47F1-4257-902A-135435A2E883}" name="Sjedište primatelja" dataDxfId="83" totalsRowDxfId="82"/>
    <tableColumn id="3" xr3:uid="{0ABD9BF0-6B8A-46F2-A1CE-B92A8F9932E5}" name="Vrsta rashoda i izdatka" dataDxfId="81" totalsRowDxfId="80"/>
    <tableColumn id="11" xr3:uid="{AFAB2783-A897-40D7-BEFC-8980D11BF627}" name="Iznos/€" totalsRowFunction="count" dataDxfId="79" totalsRowDxfId="78"/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B76F225-F00E-429B-B535-844148ED7DE9}" name="FakturaProjekta24567891011" displayName="FakturaProjekta24567891011" ref="A8:E13" headerRowDxfId="77" dataDxfId="75" totalsRowDxfId="74" headerRowBorderDxfId="76">
  <autoFilter ref="A8:E13" xr:uid="{00000000-0009-0000-0100-000004000000}">
    <filterColumn colId="0" hiddenButton="1"/>
    <filterColumn colId="1" hiddenButton="1"/>
    <filterColumn colId="2" hiddenButton="1"/>
    <filterColumn colId="4" hiddenButton="1"/>
  </autoFilter>
  <tableColumns count="5">
    <tableColumn id="7" xr3:uid="{A44A7255-D3D8-4499-8506-D50C66B5DD4D}" name="Naziv primatelja" dataDxfId="73" totalsRowDxfId="72"/>
    <tableColumn id="8" xr3:uid="{64FAFE02-4A8B-4E8C-90AF-F1E02C539A1F}" name="OIB primatelja" dataDxfId="71" totalsRowDxfId="70"/>
    <tableColumn id="10" xr3:uid="{95D69320-7057-49F9-B3E0-D49D5E2117E4}" name="Sjedište primatelja" dataDxfId="69" totalsRowDxfId="68"/>
    <tableColumn id="3" xr3:uid="{564EBFD0-C78E-4277-A7F0-75A76318BC9E}" name="Vrsta rashoda i izdatka" dataDxfId="67" totalsRowDxfId="66"/>
    <tableColumn id="11" xr3:uid="{208661F7-E705-412F-BB89-AA1EE8C85DCA}" name="Iznos/€" totalsRowFunction="count" dataDxfId="65" totalsRowDxfId="64"/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BC439AAF-1E71-46D3-A942-70DAFE522384}" name="FakturaProjekta245678910111213" displayName="FakturaProjekta245678910111213" ref="A8:E13" headerRowDxfId="13" dataDxfId="12" totalsRowDxfId="11" headerRowBorderDxfId="10">
  <autoFilter ref="A8:E13" xr:uid="{00000000-0009-0000-0100-000004000000}">
    <filterColumn colId="0" hiddenButton="1"/>
    <filterColumn colId="1" hiddenButton="1"/>
    <filterColumn colId="2" hiddenButton="1"/>
    <filterColumn colId="4" hiddenButton="1"/>
  </autoFilter>
  <tableColumns count="5">
    <tableColumn id="7" xr3:uid="{E2F70884-8C79-422E-800F-AB0C4BA00264}" name="Naziv primatelja" dataDxfId="8" totalsRowDxfId="9"/>
    <tableColumn id="8" xr3:uid="{2D998ACB-87F9-4B5F-9657-F3F47FA41367}" name="OIB primatelja" dataDxfId="6" totalsRowDxfId="7"/>
    <tableColumn id="10" xr3:uid="{F14B7AB4-64DB-4590-A213-81AE188018AC}" name="Sjedište primatelja" dataDxfId="4" totalsRowDxfId="5"/>
    <tableColumn id="3" xr3:uid="{569F7064-BD08-42CD-95EC-8266D9720534}" name="Vrsta rashoda i izdatka" dataDxfId="2" totalsRowDxfId="3"/>
    <tableColumn id="11" xr3:uid="{86653511-EC93-4A40-AA20-1C7E3F32A14B}" name="Iznos/€" totalsRowFunction="count" dataDxfId="0" totalsRowDxfId="1"/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C9ABA788-79E8-4A3A-A779-36CAF7FBD4AD}" name="FakturaProjekta2456789101112" displayName="FakturaProjekta2456789101112" ref="A8:E13" headerRowDxfId="63" dataDxfId="61" totalsRowDxfId="60" headerRowBorderDxfId="62">
  <autoFilter ref="A8:E13" xr:uid="{00000000-0009-0000-0100-000004000000}">
    <filterColumn colId="0" hiddenButton="1"/>
    <filterColumn colId="1" hiddenButton="1"/>
    <filterColumn colId="2" hiddenButton="1"/>
    <filterColumn colId="4" hiddenButton="1"/>
  </autoFilter>
  <tableColumns count="5">
    <tableColumn id="7" xr3:uid="{C90B5F04-5493-45AC-B212-0537EFBC949C}" name="Naziv primatelja" dataDxfId="59" totalsRowDxfId="58"/>
    <tableColumn id="8" xr3:uid="{CA71F9D2-3884-4DD5-BAD4-D14D76750E30}" name="OIB primatelja" dataDxfId="57" totalsRowDxfId="56"/>
    <tableColumn id="10" xr3:uid="{7E9B0B08-A9F0-481D-9DDF-8142F2927937}" name="Sjedište primatelja" dataDxfId="55" totalsRowDxfId="54"/>
    <tableColumn id="3" xr3:uid="{54DE18A1-223B-47EF-8967-D52F616A3A6A}" name="Vrsta rashoda i izdatka" dataDxfId="53" totalsRowDxfId="52"/>
    <tableColumn id="11" xr3:uid="{863CF824-6FEB-45F5-B760-60627BD774AD}" name="Iznos/€" totalsRowFunction="count" dataDxfId="51" totalsRowDxfId="50"/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heme/theme1.xml><?xml version="1.0" encoding="utf-8"?>
<a:theme xmlns:a="http://schemas.openxmlformats.org/drawingml/2006/main" name="Office Theme">
  <a:themeElements>
    <a:clrScheme name="Concourse">
      <a:dk1>
        <a:sysClr val="windowText" lastClr="000000"/>
      </a:dk1>
      <a:lt1>
        <a:sysClr val="window" lastClr="FFFFFF"/>
      </a:lt1>
      <a:dk2>
        <a:srgbClr val="464646"/>
      </a:dk2>
      <a:lt2>
        <a:srgbClr val="DEF5FA"/>
      </a:lt2>
      <a:accent1>
        <a:srgbClr val="2DA2BF"/>
      </a:accent1>
      <a:accent2>
        <a:srgbClr val="DA1F28"/>
      </a:accent2>
      <a:accent3>
        <a:srgbClr val="EB641B"/>
      </a:accent3>
      <a:accent4>
        <a:srgbClr val="39639D"/>
      </a:accent4>
      <a:accent5>
        <a:srgbClr val="474B78"/>
      </a:accent5>
      <a:accent6>
        <a:srgbClr val="7D3C4A"/>
      </a:accent6>
      <a:hlink>
        <a:srgbClr val="FF8119"/>
      </a:hlink>
      <a:folHlink>
        <a:srgbClr val="44B9E8"/>
      </a:folHlink>
    </a:clrScheme>
    <a:fontScheme name="Sales Invoic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8441E-6E81-4B1F-B5B0-AEF161A5A2DA}">
  <sheetPr>
    <tabColor theme="4" tint="-0.499984740745262"/>
    <pageSetUpPr autoPageBreaks="0" fitToPage="1"/>
  </sheetPr>
  <dimension ref="A1:G13"/>
  <sheetViews>
    <sheetView showGridLines="0" topLeftCell="A6" zoomScaleNormal="100" workbookViewId="0">
      <selection activeCell="B16" sqref="B16"/>
    </sheetView>
  </sheetViews>
  <sheetFormatPr defaultColWidth="9" defaultRowHeight="33.950000000000003" customHeight="1" x14ac:dyDescent="0.25"/>
  <cols>
    <col min="1" max="1" width="37.140625" style="5" customWidth="1"/>
    <col min="2" max="2" width="24.7109375" style="5" customWidth="1"/>
    <col min="3" max="3" width="23.42578125" style="5" customWidth="1"/>
    <col min="4" max="4" width="35.28515625" style="5" customWidth="1"/>
    <col min="5" max="5" width="14.28515625" style="5" bestFit="1" customWidth="1"/>
    <col min="6" max="6" width="11.28515625" style="1" customWidth="1"/>
    <col min="7" max="8" width="9" style="1"/>
    <col min="9" max="11" width="9.42578125" style="1" customWidth="1"/>
    <col min="12" max="16384" width="9" style="1"/>
  </cols>
  <sheetData>
    <row r="1" spans="1:7" ht="18" x14ac:dyDescent="0.25">
      <c r="A1" s="26" t="s">
        <v>6</v>
      </c>
      <c r="B1" s="26"/>
      <c r="C1" s="26"/>
      <c r="D1" s="26"/>
      <c r="E1" s="26"/>
      <c r="F1" s="11"/>
      <c r="G1" s="11"/>
    </row>
    <row r="2" spans="1:7" ht="15" x14ac:dyDescent="0.25">
      <c r="A2" s="27" t="s">
        <v>10</v>
      </c>
      <c r="B2" s="27"/>
      <c r="C2" s="10"/>
      <c r="D2" s="10"/>
      <c r="E2" s="10"/>
      <c r="F2" s="11"/>
      <c r="G2" s="11"/>
    </row>
    <row r="3" spans="1:7" ht="15" x14ac:dyDescent="0.25">
      <c r="A3" s="27" t="s">
        <v>14</v>
      </c>
      <c r="B3" s="27" t="s">
        <v>7</v>
      </c>
      <c r="C3" s="10"/>
      <c r="D3" s="10"/>
      <c r="E3" s="10"/>
      <c r="F3" s="11"/>
      <c r="G3" s="11"/>
    </row>
    <row r="4" spans="1:7" ht="15" x14ac:dyDescent="0.25">
      <c r="A4" s="10" t="s">
        <v>8</v>
      </c>
      <c r="B4" s="10"/>
      <c r="C4" s="10"/>
      <c r="D4" s="10"/>
      <c r="E4" s="10"/>
      <c r="F4" s="11"/>
      <c r="G4" s="11"/>
    </row>
    <row r="5" spans="1:7" ht="15" x14ac:dyDescent="0.25">
      <c r="A5" s="10" t="s">
        <v>9</v>
      </c>
      <c r="B5" s="10"/>
      <c r="C5" s="10"/>
      <c r="D5" s="10"/>
      <c r="E5" s="10"/>
      <c r="F5" s="11"/>
      <c r="G5" s="11"/>
    </row>
    <row r="6" spans="1:7" ht="44.1" customHeight="1" x14ac:dyDescent="0.25">
      <c r="A6" s="9"/>
      <c r="B6" s="6"/>
      <c r="C6" s="6"/>
      <c r="D6" s="6"/>
      <c r="E6" s="6"/>
    </row>
    <row r="7" spans="1:7" ht="44.1" customHeight="1" x14ac:dyDescent="0.25">
      <c r="A7" s="25" t="s">
        <v>15</v>
      </c>
      <c r="B7" s="25"/>
      <c r="C7" s="25"/>
      <c r="D7" s="25"/>
      <c r="E7" s="25"/>
    </row>
    <row r="8" spans="1:7" s="2" customFormat="1" ht="18" x14ac:dyDescent="0.25">
      <c r="A8" s="15" t="s">
        <v>1</v>
      </c>
      <c r="B8" s="15" t="s">
        <v>2</v>
      </c>
      <c r="C8" s="15" t="s">
        <v>3</v>
      </c>
      <c r="D8" s="15" t="s">
        <v>4</v>
      </c>
      <c r="E8" s="15" t="s">
        <v>13</v>
      </c>
    </row>
    <row r="9" spans="1:7" s="2" customFormat="1" ht="25.5" customHeight="1" x14ac:dyDescent="0.25">
      <c r="A9" s="4" t="s">
        <v>0</v>
      </c>
      <c r="B9" s="4" t="str">
        <f t="array" ref="B9">IFERROR(INDEX(#REF!,SMALL(IF(#REF!=rngInvoice,ROW(#REF!)-ROW(#REF!)), ROW(#REF!)), MATCH($B$8,#REF!, 0)),"")</f>
        <v/>
      </c>
      <c r="C9" s="3" t="str">
        <f t="array" ref="C9">IFERROR(INDEX(#REF!,SMALL(IF(#REF!=rngInvoice,ROW(#REF!)-ROW(#REF!)), ROW(#REF!)), MATCH($C$8,#REF!, 0)),"")</f>
        <v/>
      </c>
      <c r="D9" s="14" t="s">
        <v>16</v>
      </c>
      <c r="E9" s="8">
        <v>186687.1</v>
      </c>
    </row>
    <row r="10" spans="1:7" s="2" customFormat="1" ht="29.25" customHeight="1" x14ac:dyDescent="0.25">
      <c r="A10" s="4" t="s">
        <v>0</v>
      </c>
      <c r="B10" s="4" t="str">
        <f t="array" ref="B10">IFERROR(INDEX(#REF!,SMALL(IF(#REF!=rngInvoice,ROW(#REF!)-ROW(#REF!)), ROW(6:6)), MATCH($B$8,#REF!, 0)),"")</f>
        <v/>
      </c>
      <c r="C10" s="3" t="str">
        <f t="array" ref="C10">IFERROR(INDEX(#REF!,SMALL(IF(#REF!=rngInvoice,ROW(#REF!)-ROW(#REF!)), ROW(6:6)), MATCH($C$8,#REF!, 0)),"")</f>
        <v/>
      </c>
      <c r="D10" s="7" t="s">
        <v>11</v>
      </c>
      <c r="E10" s="8">
        <f>23.2+31146.94</f>
        <v>31170.14</v>
      </c>
    </row>
    <row r="11" spans="1:7" s="2" customFormat="1" ht="27.75" customHeight="1" x14ac:dyDescent="0.25">
      <c r="A11" s="4" t="s">
        <v>0</v>
      </c>
      <c r="B11" s="4" t="str">
        <f t="array" ref="B11">IFERROR(INDEX(#REF!,SMALL(IF(#REF!=rngInvoice,ROW(#REF!)-ROW(#REF!)), ROW(6:6)), MATCH($B$8,#REF!, 0)),"")</f>
        <v/>
      </c>
      <c r="C11" s="3" t="str">
        <f t="array" ref="C11">IFERROR(INDEX(#REF!,SMALL(IF(#REF!=rngInvoice,ROW(#REF!)-ROW(#REF!)), ROW(6:6)), MATCH($C$8,#REF!, 0)),"")</f>
        <v/>
      </c>
      <c r="D11" s="7" t="s">
        <v>5</v>
      </c>
      <c r="E11" s="8">
        <v>8405.64</v>
      </c>
    </row>
    <row r="12" spans="1:7" s="2" customFormat="1" ht="27" customHeight="1" thickBot="1" x14ac:dyDescent="0.3">
      <c r="A12" s="4" t="s">
        <v>0</v>
      </c>
      <c r="B12" s="4" t="str">
        <f t="array" ref="B12">IFERROR(INDEX(#REF!,SMALL(IF(#REF!=rngInvoice,ROW(#REF!)-ROW(#REF!)), ROW(3:3)), MATCH($B$8,#REF!, 0)),"")</f>
        <v/>
      </c>
      <c r="C12" s="3" t="str">
        <f t="array" ref="C12">IFERROR(INDEX(#REF!,SMALL(IF(#REF!=rngInvoice,ROW(#REF!)-ROW(#REF!)), ROW(3:3)), MATCH($C$8,#REF!, 0)),"")</f>
        <v/>
      </c>
      <c r="D12" s="3" t="s">
        <v>17</v>
      </c>
      <c r="E12" s="8">
        <v>500.63</v>
      </c>
    </row>
    <row r="13" spans="1:7" s="12" customFormat="1" ht="16.5" thickBot="1" x14ac:dyDescent="0.3">
      <c r="A13" s="23" t="s">
        <v>12</v>
      </c>
      <c r="B13" s="24"/>
      <c r="C13" s="24"/>
      <c r="D13" s="24"/>
      <c r="E13" s="13">
        <f>SUBTOTAL(109,FakturaProjekta2[Iznos/€])</f>
        <v>226763.51</v>
      </c>
    </row>
  </sheetData>
  <sheetProtection selectLockedCells="1"/>
  <mergeCells count="5">
    <mergeCell ref="A13:D13"/>
    <mergeCell ref="A7:E7"/>
    <mergeCell ref="A1:E1"/>
    <mergeCell ref="A2:B2"/>
    <mergeCell ref="A3:B3"/>
  </mergeCells>
  <phoneticPr fontId="28" type="noConversion"/>
  <conditionalFormatting sqref="A9:D12">
    <cfRule type="expression" dxfId="49" priority="11">
      <formula>MOD(ROW(),2)=0</formula>
    </cfRule>
  </conditionalFormatting>
  <conditionalFormatting sqref="E9:E12">
    <cfRule type="expression" dxfId="48" priority="21">
      <formula>MOD(ROW(),2)=0</formula>
    </cfRule>
    <cfRule type="expression" dxfId="47" priority="22">
      <formula>MOD(ROW(),2)=1</formula>
    </cfRule>
  </conditionalFormatting>
  <printOptions horizontalCentered="1"/>
  <pageMargins left="0.7" right="0.7" top="1" bottom="1" header="0.3" footer="0.3"/>
  <pageSetup paperSize="9" orientation="portrait" horizontalDpi="300" verticalDpi="300" r:id="rId1"/>
  <headerFooter differentFirst="1" alignWithMargins="0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F49AC-68CE-4705-B470-568510B36BA9}">
  <sheetPr>
    <tabColor theme="4" tint="-0.499984740745262"/>
    <pageSetUpPr autoPageBreaks="0" fitToPage="1"/>
  </sheetPr>
  <dimension ref="A1:G13"/>
  <sheetViews>
    <sheetView showGridLines="0" zoomScaleNormal="100" workbookViewId="0">
      <selection activeCell="A14" sqref="A14"/>
    </sheetView>
  </sheetViews>
  <sheetFormatPr defaultColWidth="9" defaultRowHeight="33.950000000000003" customHeight="1" x14ac:dyDescent="0.25"/>
  <cols>
    <col min="1" max="1" width="37.140625" style="5" customWidth="1"/>
    <col min="2" max="2" width="24.7109375" style="5" customWidth="1"/>
    <col min="3" max="3" width="23.42578125" style="5" customWidth="1"/>
    <col min="4" max="4" width="35.28515625" style="5" customWidth="1"/>
    <col min="5" max="5" width="14.28515625" style="5" bestFit="1" customWidth="1"/>
    <col min="6" max="6" width="11.28515625" style="1" customWidth="1"/>
    <col min="7" max="8" width="9" style="1"/>
    <col min="9" max="11" width="9.42578125" style="1" customWidth="1"/>
    <col min="12" max="16384" width="9" style="1"/>
  </cols>
  <sheetData>
    <row r="1" spans="1:7" ht="18" x14ac:dyDescent="0.25">
      <c r="A1" s="26" t="s">
        <v>6</v>
      </c>
      <c r="B1" s="26"/>
      <c r="C1" s="26"/>
      <c r="D1" s="26"/>
      <c r="E1" s="26"/>
      <c r="F1" s="11"/>
      <c r="G1" s="11"/>
    </row>
    <row r="2" spans="1:7" ht="15" x14ac:dyDescent="0.25">
      <c r="A2" s="27" t="s">
        <v>10</v>
      </c>
      <c r="B2" s="27"/>
      <c r="C2" s="10"/>
      <c r="D2" s="10"/>
      <c r="E2" s="10"/>
      <c r="F2" s="11"/>
      <c r="G2" s="11"/>
    </row>
    <row r="3" spans="1:7" ht="15" x14ac:dyDescent="0.25">
      <c r="A3" s="27" t="s">
        <v>14</v>
      </c>
      <c r="B3" s="27" t="s">
        <v>7</v>
      </c>
      <c r="C3" s="10"/>
      <c r="D3" s="10"/>
      <c r="E3" s="10"/>
      <c r="F3" s="11"/>
      <c r="G3" s="11"/>
    </row>
    <row r="4" spans="1:7" ht="15" x14ac:dyDescent="0.25">
      <c r="A4" s="10" t="s">
        <v>8</v>
      </c>
      <c r="B4" s="10"/>
      <c r="C4" s="10"/>
      <c r="D4" s="10"/>
      <c r="E4" s="10"/>
      <c r="F4" s="11"/>
      <c r="G4" s="11"/>
    </row>
    <row r="5" spans="1:7" ht="15" x14ac:dyDescent="0.25">
      <c r="A5" s="10" t="s">
        <v>9</v>
      </c>
      <c r="B5" s="10"/>
      <c r="C5" s="10"/>
      <c r="D5" s="10"/>
      <c r="E5" s="10"/>
      <c r="F5" s="11"/>
      <c r="G5" s="11"/>
    </row>
    <row r="6" spans="1:7" ht="44.1" customHeight="1" x14ac:dyDescent="0.25">
      <c r="A6" s="9"/>
      <c r="B6" s="6"/>
      <c r="C6" s="6"/>
      <c r="D6" s="6"/>
      <c r="E6" s="6"/>
    </row>
    <row r="7" spans="1:7" ht="44.1" customHeight="1" x14ac:dyDescent="0.25">
      <c r="A7" s="25" t="s">
        <v>19</v>
      </c>
      <c r="B7" s="25"/>
      <c r="C7" s="25"/>
      <c r="D7" s="25"/>
      <c r="E7" s="25"/>
    </row>
    <row r="8" spans="1:7" s="2" customFormat="1" ht="18" x14ac:dyDescent="0.25">
      <c r="A8" s="15" t="s">
        <v>1</v>
      </c>
      <c r="B8" s="15" t="s">
        <v>2</v>
      </c>
      <c r="C8" s="15" t="s">
        <v>3</v>
      </c>
      <c r="D8" s="15" t="s">
        <v>4</v>
      </c>
      <c r="E8" s="15" t="s">
        <v>13</v>
      </c>
    </row>
    <row r="9" spans="1:7" s="2" customFormat="1" ht="25.5" customHeight="1" x14ac:dyDescent="0.25">
      <c r="A9" s="4" t="s">
        <v>0</v>
      </c>
      <c r="B9" s="4" t="str">
        <f t="array" ref="B9">IFERROR(INDEX(#REF!,SMALL(IF(#REF!=rngInvoice,ROW(#REF!)-ROW(#REF!)), ROW(#REF!)), MATCH($B$8,#REF!, 0)),"")</f>
        <v/>
      </c>
      <c r="C9" s="3" t="str">
        <f t="array" ref="C9">IFERROR(INDEX(#REF!,SMALL(IF(#REF!=rngInvoice,ROW(#REF!)-ROW(#REF!)), ROW(#REF!)), MATCH($C$8,#REF!, 0)),"")</f>
        <v/>
      </c>
      <c r="D9" s="14" t="s">
        <v>16</v>
      </c>
      <c r="E9" s="8">
        <v>187079.51</v>
      </c>
    </row>
    <row r="10" spans="1:7" s="2" customFormat="1" ht="29.25" customHeight="1" x14ac:dyDescent="0.25">
      <c r="A10" s="4" t="s">
        <v>0</v>
      </c>
      <c r="B10" s="4" t="str">
        <f t="array" ref="B10">IFERROR(INDEX(#REF!,SMALL(IF(#REF!=rngInvoice,ROW(#REF!)-ROW(#REF!)), ROW(6:6)), MATCH($B$8,#REF!, 0)),"")</f>
        <v/>
      </c>
      <c r="C10" s="3" t="str">
        <f t="array" ref="C10">IFERROR(INDEX(#REF!,SMALL(IF(#REF!=rngInvoice,ROW(#REF!)-ROW(#REF!)), ROW(6:6)), MATCH($C$8,#REF!, 0)),"")</f>
        <v/>
      </c>
      <c r="D10" s="7" t="s">
        <v>11</v>
      </c>
      <c r="E10" s="8">
        <v>30947.16</v>
      </c>
    </row>
    <row r="11" spans="1:7" s="2" customFormat="1" ht="27.75" customHeight="1" x14ac:dyDescent="0.25">
      <c r="A11" s="4" t="s">
        <v>0</v>
      </c>
      <c r="B11" s="4" t="str">
        <f t="array" ref="B11">IFERROR(INDEX(#REF!,SMALL(IF(#REF!=rngInvoice,ROW(#REF!)-ROW(#REF!)), ROW(6:6)), MATCH($B$8,#REF!, 0)),"")</f>
        <v/>
      </c>
      <c r="C11" s="3" t="str">
        <f t="array" ref="C11">IFERROR(INDEX(#REF!,SMALL(IF(#REF!=rngInvoice,ROW(#REF!)-ROW(#REF!)), ROW(6:6)), MATCH($C$8,#REF!, 0)),"")</f>
        <v/>
      </c>
      <c r="D11" s="7" t="s">
        <v>5</v>
      </c>
      <c r="E11" s="8">
        <v>6985.68</v>
      </c>
    </row>
    <row r="12" spans="1:7" s="2" customFormat="1" ht="27" customHeight="1" thickBot="1" x14ac:dyDescent="0.3">
      <c r="A12" s="4" t="s">
        <v>0</v>
      </c>
      <c r="B12" s="4" t="str">
        <f t="array" ref="B12">IFERROR(INDEX(#REF!,SMALL(IF(#REF!=rngInvoice,ROW(#REF!)-ROW(#REF!)), ROW(3:3)), MATCH($B$8,#REF!, 0)),"")</f>
        <v/>
      </c>
      <c r="C12" s="3" t="str">
        <f t="array" ref="C12">IFERROR(INDEX(#REF!,SMALL(IF(#REF!=rngInvoice,ROW(#REF!)-ROW(#REF!)), ROW(3:3)), MATCH($C$8,#REF!, 0)),"")</f>
        <v/>
      </c>
      <c r="D12" s="3" t="s">
        <v>18</v>
      </c>
      <c r="E12" s="8">
        <v>26700</v>
      </c>
    </row>
    <row r="13" spans="1:7" s="12" customFormat="1" ht="16.5" thickBot="1" x14ac:dyDescent="0.3">
      <c r="A13" s="23" t="s">
        <v>12</v>
      </c>
      <c r="B13" s="24"/>
      <c r="C13" s="24"/>
      <c r="D13" s="24"/>
      <c r="E13" s="13">
        <f>SUBTOTAL(109,FakturaProjekta23[Iznos/€])</f>
        <v>251712.35</v>
      </c>
    </row>
  </sheetData>
  <sheetProtection selectLockedCells="1"/>
  <mergeCells count="5">
    <mergeCell ref="A13:D13"/>
    <mergeCell ref="A7:E7"/>
    <mergeCell ref="A1:E1"/>
    <mergeCell ref="A2:B2"/>
    <mergeCell ref="A3:B3"/>
  </mergeCells>
  <conditionalFormatting sqref="A9:D12">
    <cfRule type="expression" dxfId="46" priority="1">
      <formula>MOD(ROW(),2)=0</formula>
    </cfRule>
  </conditionalFormatting>
  <conditionalFormatting sqref="E9:E12">
    <cfRule type="expression" dxfId="45" priority="2">
      <formula>MOD(ROW(),2)=0</formula>
    </cfRule>
    <cfRule type="expression" dxfId="44" priority="3">
      <formula>MOD(ROW(),2)=1</formula>
    </cfRule>
  </conditionalFormatting>
  <printOptions horizontalCentered="1"/>
  <pageMargins left="0.7" right="0.7" top="1" bottom="1" header="0.3" footer="0.3"/>
  <pageSetup paperSize="9" orientation="portrait" horizontalDpi="300" verticalDpi="300" r:id="rId1"/>
  <headerFooter differentFirst="1" alignWithMargins="0">
    <oddFooter>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A7891-9C3E-43F6-86D8-9ACFDB22A6E0}">
  <sheetPr>
    <tabColor theme="4" tint="-0.499984740745262"/>
    <pageSetUpPr autoPageBreaks="0" fitToPage="1"/>
  </sheetPr>
  <dimension ref="A1:G13"/>
  <sheetViews>
    <sheetView showGridLines="0" topLeftCell="A6" zoomScaleNormal="100" workbookViewId="0">
      <selection activeCell="A15" sqref="A15"/>
    </sheetView>
  </sheetViews>
  <sheetFormatPr defaultColWidth="9" defaultRowHeight="33.950000000000003" customHeight="1" x14ac:dyDescent="0.25"/>
  <cols>
    <col min="1" max="1" width="37.140625" style="5" customWidth="1"/>
    <col min="2" max="2" width="24.7109375" style="5" customWidth="1"/>
    <col min="3" max="3" width="23.42578125" style="5" customWidth="1"/>
    <col min="4" max="4" width="35.28515625" style="5" customWidth="1"/>
    <col min="5" max="5" width="14.28515625" style="5" bestFit="1" customWidth="1"/>
    <col min="6" max="6" width="11.28515625" style="1" customWidth="1"/>
    <col min="7" max="8" width="9" style="1"/>
    <col min="9" max="11" width="9.42578125" style="1" customWidth="1"/>
    <col min="12" max="16384" width="9" style="1"/>
  </cols>
  <sheetData>
    <row r="1" spans="1:7" ht="18" x14ac:dyDescent="0.25">
      <c r="A1" s="26" t="s">
        <v>6</v>
      </c>
      <c r="B1" s="26"/>
      <c r="C1" s="26"/>
      <c r="D1" s="26"/>
      <c r="E1" s="26"/>
      <c r="F1" s="11"/>
      <c r="G1" s="11"/>
    </row>
    <row r="2" spans="1:7" ht="15" x14ac:dyDescent="0.25">
      <c r="A2" s="27" t="s">
        <v>10</v>
      </c>
      <c r="B2" s="27"/>
      <c r="C2" s="10"/>
      <c r="D2" s="10"/>
      <c r="E2" s="10"/>
      <c r="F2" s="11"/>
      <c r="G2" s="11"/>
    </row>
    <row r="3" spans="1:7" ht="15" x14ac:dyDescent="0.25">
      <c r="A3" s="27" t="s">
        <v>14</v>
      </c>
      <c r="B3" s="27" t="s">
        <v>7</v>
      </c>
      <c r="C3" s="10"/>
      <c r="D3" s="10"/>
      <c r="E3" s="10"/>
      <c r="F3" s="11"/>
      <c r="G3" s="11"/>
    </row>
    <row r="4" spans="1:7" ht="15" x14ac:dyDescent="0.25">
      <c r="A4" s="10" t="s">
        <v>8</v>
      </c>
      <c r="B4" s="10"/>
      <c r="C4" s="10"/>
      <c r="D4" s="10"/>
      <c r="E4" s="10"/>
      <c r="F4" s="11"/>
      <c r="G4" s="11"/>
    </row>
    <row r="5" spans="1:7" ht="15" x14ac:dyDescent="0.25">
      <c r="A5" s="10" t="s">
        <v>9</v>
      </c>
      <c r="B5" s="10"/>
      <c r="C5" s="10"/>
      <c r="D5" s="10"/>
      <c r="E5" s="10"/>
      <c r="F5" s="11"/>
      <c r="G5" s="11"/>
    </row>
    <row r="6" spans="1:7" ht="44.1" customHeight="1" x14ac:dyDescent="0.25">
      <c r="A6" s="9"/>
      <c r="B6" s="6"/>
      <c r="C6" s="6"/>
      <c r="D6" s="6"/>
      <c r="E6" s="6"/>
    </row>
    <row r="7" spans="1:7" ht="44.1" customHeight="1" x14ac:dyDescent="0.25">
      <c r="A7" s="25" t="s">
        <v>21</v>
      </c>
      <c r="B7" s="25"/>
      <c r="C7" s="25"/>
      <c r="D7" s="25"/>
      <c r="E7" s="25"/>
    </row>
    <row r="8" spans="1:7" s="2" customFormat="1" ht="18" x14ac:dyDescent="0.25">
      <c r="A8" s="15" t="s">
        <v>1</v>
      </c>
      <c r="B8" s="15" t="s">
        <v>2</v>
      </c>
      <c r="C8" s="15" t="s">
        <v>3</v>
      </c>
      <c r="D8" s="15" t="s">
        <v>4</v>
      </c>
      <c r="E8" s="15" t="s">
        <v>13</v>
      </c>
    </row>
    <row r="9" spans="1:7" s="2" customFormat="1" ht="25.5" customHeight="1" x14ac:dyDescent="0.25">
      <c r="A9" s="4" t="s">
        <v>0</v>
      </c>
      <c r="B9" s="4" t="str">
        <f t="array" ref="B9">IFERROR(INDEX(#REF!,SMALL(IF(#REF!=rngInvoice,ROW(#REF!)-ROW(#REF!)), ROW(#REF!)), MATCH($B$8,#REF!, 0)),"")</f>
        <v/>
      </c>
      <c r="C9" s="3" t="str">
        <f t="array" ref="C9">IFERROR(INDEX(#REF!,SMALL(IF(#REF!=rngInvoice,ROW(#REF!)-ROW(#REF!)), ROW(#REF!)), MATCH($C$8,#REF!, 0)),"")</f>
        <v/>
      </c>
      <c r="D9" s="14" t="s">
        <v>20</v>
      </c>
      <c r="E9" s="8">
        <v>194065.19</v>
      </c>
    </row>
    <row r="10" spans="1:7" s="2" customFormat="1" ht="29.25" customHeight="1" x14ac:dyDescent="0.25">
      <c r="A10" s="4" t="s">
        <v>0</v>
      </c>
      <c r="B10" s="4" t="str">
        <f t="array" ref="B10">IFERROR(INDEX(#REF!,SMALL(IF(#REF!=rngInvoice,ROW(#REF!)-ROW(#REF!)), ROW(6:6)), MATCH($B$8,#REF!, 0)),"")</f>
        <v/>
      </c>
      <c r="C10" s="3" t="str">
        <f t="array" ref="C10">IFERROR(INDEX(#REF!,SMALL(IF(#REF!=rngInvoice,ROW(#REF!)-ROW(#REF!)), ROW(6:6)), MATCH($C$8,#REF!, 0)),"")</f>
        <v/>
      </c>
      <c r="D10" s="7" t="s">
        <v>11</v>
      </c>
      <c r="E10" s="8">
        <v>30947.16</v>
      </c>
    </row>
    <row r="11" spans="1:7" s="2" customFormat="1" ht="27.75" customHeight="1" thickBot="1" x14ac:dyDescent="0.3">
      <c r="A11" s="4" t="s">
        <v>0</v>
      </c>
      <c r="B11" s="4" t="str">
        <f t="array" ref="B11">IFERROR(INDEX(#REF!,SMALL(IF(#REF!=rngInvoice,ROW(#REF!)-ROW(#REF!)), ROW(6:6)), MATCH($B$8,#REF!, 0)),"")</f>
        <v/>
      </c>
      <c r="C11" s="3" t="str">
        <f t="array" ref="C11">IFERROR(INDEX(#REF!,SMALL(IF(#REF!=rngInvoice,ROW(#REF!)-ROW(#REF!)), ROW(6:6)), MATCH($C$8,#REF!, 0)),"")</f>
        <v/>
      </c>
      <c r="D11" s="7" t="s">
        <v>5</v>
      </c>
      <c r="E11" s="8">
        <f>765.21+623.27+58.36+50.18+729.45+560.72+43.56+18.25+2121.04</f>
        <v>4970.0400000000009</v>
      </c>
    </row>
    <row r="12" spans="1:7" s="2" customFormat="1" ht="27" hidden="1" customHeight="1" thickBot="1" x14ac:dyDescent="0.3">
      <c r="A12" s="4" t="s">
        <v>0</v>
      </c>
      <c r="B12" s="4" t="str">
        <f t="array" ref="B12">IFERROR(INDEX(#REF!,SMALL(IF(#REF!=rngInvoice,ROW(#REF!)-ROW(#REF!)), ROW(3:3)), MATCH($B$8,#REF!, 0)),"")</f>
        <v/>
      </c>
      <c r="C12" s="3" t="str">
        <f t="array" ref="C12">IFERROR(INDEX(#REF!,SMALL(IF(#REF!=rngInvoice,ROW(#REF!)-ROW(#REF!)), ROW(3:3)), MATCH($C$8,#REF!, 0)),"")</f>
        <v/>
      </c>
      <c r="D12" s="3" t="s">
        <v>18</v>
      </c>
      <c r="E12" s="8">
        <v>0</v>
      </c>
    </row>
    <row r="13" spans="1:7" s="12" customFormat="1" ht="16.5" thickBot="1" x14ac:dyDescent="0.3">
      <c r="A13" s="23" t="s">
        <v>12</v>
      </c>
      <c r="B13" s="24"/>
      <c r="C13" s="24"/>
      <c r="D13" s="24"/>
      <c r="E13" s="13">
        <f>SUBTOTAL(109,FakturaProjekta24[Iznos/€])</f>
        <v>229982.39</v>
      </c>
    </row>
  </sheetData>
  <sheetProtection selectLockedCells="1"/>
  <mergeCells count="5">
    <mergeCell ref="A13:D13"/>
    <mergeCell ref="A7:E7"/>
    <mergeCell ref="A1:E1"/>
    <mergeCell ref="A2:B2"/>
    <mergeCell ref="A3:B3"/>
  </mergeCells>
  <conditionalFormatting sqref="A9:D12">
    <cfRule type="expression" dxfId="43" priority="1">
      <formula>MOD(ROW(),2)=0</formula>
    </cfRule>
  </conditionalFormatting>
  <conditionalFormatting sqref="E9:E12">
    <cfRule type="expression" dxfId="42" priority="2">
      <formula>MOD(ROW(),2)=0</formula>
    </cfRule>
    <cfRule type="expression" dxfId="41" priority="3">
      <formula>MOD(ROW(),2)=1</formula>
    </cfRule>
  </conditionalFormatting>
  <printOptions horizontalCentered="1"/>
  <pageMargins left="0.7" right="0.7" top="1" bottom="1" header="0.3" footer="0.3"/>
  <pageSetup paperSize="9" orientation="portrait" horizontalDpi="300" verticalDpi="300" r:id="rId1"/>
  <headerFooter differentFirst="1" alignWithMargins="0">
    <oddFooter>Page &amp;P of 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58AB1-395F-4D3B-B12E-D31AF64B8015}">
  <sheetPr>
    <tabColor theme="4" tint="-0.499984740745262"/>
    <pageSetUpPr autoPageBreaks="0" fitToPage="1"/>
  </sheetPr>
  <dimension ref="A1:G13"/>
  <sheetViews>
    <sheetView showGridLines="0" topLeftCell="A6" zoomScaleNormal="100" workbookViewId="0">
      <selection activeCell="A11" sqref="A11:XFD14"/>
    </sheetView>
  </sheetViews>
  <sheetFormatPr defaultColWidth="9" defaultRowHeight="33.950000000000003" customHeight="1" x14ac:dyDescent="0.25"/>
  <cols>
    <col min="1" max="1" width="37.140625" style="5" customWidth="1"/>
    <col min="2" max="2" width="24.7109375" style="5" customWidth="1"/>
    <col min="3" max="3" width="23.42578125" style="5" customWidth="1"/>
    <col min="4" max="4" width="35.28515625" style="5" customWidth="1"/>
    <col min="5" max="5" width="14.28515625" style="5" bestFit="1" customWidth="1"/>
    <col min="6" max="6" width="11.28515625" style="1" customWidth="1"/>
    <col min="7" max="8" width="9" style="1"/>
    <col min="9" max="11" width="9.42578125" style="1" customWidth="1"/>
    <col min="12" max="16384" width="9" style="1"/>
  </cols>
  <sheetData>
    <row r="1" spans="1:7" ht="18" x14ac:dyDescent="0.25">
      <c r="A1" s="26" t="s">
        <v>6</v>
      </c>
      <c r="B1" s="26"/>
      <c r="C1" s="26"/>
      <c r="D1" s="26"/>
      <c r="E1" s="26"/>
      <c r="F1" s="11"/>
      <c r="G1" s="11"/>
    </row>
    <row r="2" spans="1:7" ht="15" x14ac:dyDescent="0.25">
      <c r="A2" s="27" t="s">
        <v>10</v>
      </c>
      <c r="B2" s="27"/>
      <c r="C2" s="10"/>
      <c r="D2" s="10"/>
      <c r="E2" s="10"/>
      <c r="F2" s="11"/>
      <c r="G2" s="11"/>
    </row>
    <row r="3" spans="1:7" ht="15" x14ac:dyDescent="0.25">
      <c r="A3" s="27" t="s">
        <v>14</v>
      </c>
      <c r="B3" s="27" t="s">
        <v>7</v>
      </c>
      <c r="C3" s="10"/>
      <c r="D3" s="10"/>
      <c r="E3" s="10"/>
      <c r="F3" s="11"/>
      <c r="G3" s="11"/>
    </row>
    <row r="4" spans="1:7" ht="15" x14ac:dyDescent="0.25">
      <c r="A4" s="10" t="s">
        <v>8</v>
      </c>
      <c r="B4" s="10"/>
      <c r="C4" s="10"/>
      <c r="D4" s="10"/>
      <c r="E4" s="10"/>
      <c r="F4" s="11"/>
      <c r="G4" s="11"/>
    </row>
    <row r="5" spans="1:7" ht="15" x14ac:dyDescent="0.25">
      <c r="A5" s="10" t="s">
        <v>9</v>
      </c>
      <c r="B5" s="10"/>
      <c r="C5" s="10"/>
      <c r="D5" s="10"/>
      <c r="E5" s="10"/>
      <c r="F5" s="11"/>
      <c r="G5" s="11"/>
    </row>
    <row r="6" spans="1:7" ht="44.1" customHeight="1" x14ac:dyDescent="0.25">
      <c r="A6" s="9"/>
      <c r="B6" s="6"/>
      <c r="C6" s="6"/>
      <c r="D6" s="6"/>
      <c r="E6" s="6"/>
    </row>
    <row r="7" spans="1:7" ht="44.1" customHeight="1" x14ac:dyDescent="0.25">
      <c r="A7" s="25" t="s">
        <v>22</v>
      </c>
      <c r="B7" s="25"/>
      <c r="C7" s="25"/>
      <c r="D7" s="25"/>
      <c r="E7" s="25"/>
    </row>
    <row r="8" spans="1:7" s="2" customFormat="1" ht="18" x14ac:dyDescent="0.25">
      <c r="A8" s="15" t="s">
        <v>1</v>
      </c>
      <c r="B8" s="15" t="s">
        <v>2</v>
      </c>
      <c r="C8" s="15" t="s">
        <v>3</v>
      </c>
      <c r="D8" s="15" t="s">
        <v>4</v>
      </c>
      <c r="E8" s="15" t="s">
        <v>13</v>
      </c>
    </row>
    <row r="9" spans="1:7" s="2" customFormat="1" ht="25.5" customHeight="1" x14ac:dyDescent="0.25">
      <c r="A9" s="4" t="s">
        <v>0</v>
      </c>
      <c r="B9" s="4" t="str">
        <f t="array" ref="B9">IFERROR(INDEX(#REF!,SMALL(IF(#REF!=rngInvoice,ROW(#REF!)-ROW(#REF!)), ROW(#REF!)), MATCH($B$8,#REF!, 0)),"")</f>
        <v/>
      </c>
      <c r="C9" s="3" t="str">
        <f t="array" ref="C9">IFERROR(INDEX(#REF!,SMALL(IF(#REF!=rngInvoice,ROW(#REF!)-ROW(#REF!)), ROW(#REF!)), MATCH($C$8,#REF!, 0)),"")</f>
        <v/>
      </c>
      <c r="D9" s="14" t="s">
        <v>23</v>
      </c>
      <c r="E9" s="8">
        <v>188828.85</v>
      </c>
    </row>
    <row r="10" spans="1:7" s="2" customFormat="1" ht="29.25" customHeight="1" x14ac:dyDescent="0.25">
      <c r="A10" s="4" t="s">
        <v>0</v>
      </c>
      <c r="B10" s="4" t="str">
        <f t="array" ref="B10">IFERROR(INDEX(#REF!,SMALL(IF(#REF!=rngInvoice,ROW(#REF!)-ROW(#REF!)), ROW(6:6)), MATCH($B$8,#REF!, 0)),"")</f>
        <v/>
      </c>
      <c r="C10" s="3" t="str">
        <f t="array" ref="C10">IFERROR(INDEX(#REF!,SMALL(IF(#REF!=rngInvoice,ROW(#REF!)-ROW(#REF!)), ROW(6:6)), MATCH($C$8,#REF!, 0)),"")</f>
        <v/>
      </c>
      <c r="D10" s="7" t="s">
        <v>11</v>
      </c>
      <c r="E10" s="8">
        <v>30124.18</v>
      </c>
    </row>
    <row r="11" spans="1:7" s="2" customFormat="1" ht="27.75" customHeight="1" thickBot="1" x14ac:dyDescent="0.3">
      <c r="A11" s="4" t="s">
        <v>0</v>
      </c>
      <c r="B11" s="4" t="str">
        <f t="array" ref="B11">IFERROR(INDEX(#REF!,SMALL(IF(#REF!=rngInvoice,ROW(#REF!)-ROW(#REF!)), ROW(6:6)), MATCH($B$8,#REF!, 0)),"")</f>
        <v/>
      </c>
      <c r="C11" s="3" t="str">
        <f t="array" ref="C11">IFERROR(INDEX(#REF!,SMALL(IF(#REF!=rngInvoice,ROW(#REF!)-ROW(#REF!)), ROW(6:6)), MATCH($C$8,#REF!, 0)),"")</f>
        <v/>
      </c>
      <c r="D11" s="7" t="s">
        <v>5</v>
      </c>
      <c r="E11" s="8">
        <v>0</v>
      </c>
    </row>
    <row r="12" spans="1:7" s="2" customFormat="1" ht="27" hidden="1" customHeight="1" thickBot="1" x14ac:dyDescent="0.3">
      <c r="A12" s="4" t="s">
        <v>0</v>
      </c>
      <c r="B12" s="4" t="str">
        <f t="array" ref="B12">IFERROR(INDEX(#REF!,SMALL(IF(#REF!=rngInvoice,ROW(#REF!)-ROW(#REF!)), ROW(3:3)), MATCH($B$8,#REF!, 0)),"")</f>
        <v/>
      </c>
      <c r="C12" s="3" t="str">
        <f t="array" ref="C12">IFERROR(INDEX(#REF!,SMALL(IF(#REF!=rngInvoice,ROW(#REF!)-ROW(#REF!)), ROW(3:3)), MATCH($C$8,#REF!, 0)),"")</f>
        <v/>
      </c>
      <c r="D12" s="3" t="s">
        <v>18</v>
      </c>
      <c r="E12" s="8">
        <v>0</v>
      </c>
    </row>
    <row r="13" spans="1:7" s="12" customFormat="1" ht="16.5" thickBot="1" x14ac:dyDescent="0.3">
      <c r="A13" s="23" t="s">
        <v>12</v>
      </c>
      <c r="B13" s="24"/>
      <c r="C13" s="24"/>
      <c r="D13" s="24"/>
      <c r="E13" s="13">
        <f>SUBTOTAL(109,FakturaProjekta245[Iznos/€])</f>
        <v>218953.03</v>
      </c>
    </row>
  </sheetData>
  <sheetProtection selectLockedCells="1"/>
  <mergeCells count="5">
    <mergeCell ref="A1:E1"/>
    <mergeCell ref="A2:B2"/>
    <mergeCell ref="A3:B3"/>
    <mergeCell ref="A7:E7"/>
    <mergeCell ref="A13:D13"/>
  </mergeCells>
  <conditionalFormatting sqref="A9:D12">
    <cfRule type="expression" dxfId="40" priority="1">
      <formula>MOD(ROW(),2)=0</formula>
    </cfRule>
  </conditionalFormatting>
  <conditionalFormatting sqref="E9:E12">
    <cfRule type="expression" dxfId="39" priority="2">
      <formula>MOD(ROW(),2)=0</formula>
    </cfRule>
    <cfRule type="expression" dxfId="38" priority="3">
      <formula>MOD(ROW(),2)=1</formula>
    </cfRule>
  </conditionalFormatting>
  <printOptions horizontalCentered="1"/>
  <pageMargins left="0.7" right="0.7" top="1" bottom="1" header="0.3" footer="0.3"/>
  <pageSetup paperSize="9" orientation="portrait" horizontalDpi="300" verticalDpi="300" r:id="rId1"/>
  <headerFooter differentFirst="1" alignWithMargins="0">
    <oddFooter>Page &amp;P of &amp;N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4F825-597D-4A66-9459-03AA957BD396}">
  <sheetPr>
    <tabColor theme="4" tint="-0.499984740745262"/>
    <pageSetUpPr autoPageBreaks="0" fitToPage="1"/>
  </sheetPr>
  <dimension ref="A1:G14"/>
  <sheetViews>
    <sheetView showGridLines="0" zoomScaleNormal="100" workbookViewId="0">
      <selection activeCell="D13" sqref="D13"/>
    </sheetView>
  </sheetViews>
  <sheetFormatPr defaultColWidth="9" defaultRowHeight="33.950000000000003" customHeight="1" x14ac:dyDescent="0.25"/>
  <cols>
    <col min="1" max="1" width="37.140625" style="5" customWidth="1"/>
    <col min="2" max="2" width="24.7109375" style="5" customWidth="1"/>
    <col min="3" max="3" width="23.42578125" style="5" customWidth="1"/>
    <col min="4" max="4" width="47.140625" style="5" bestFit="1" customWidth="1"/>
    <col min="5" max="5" width="14.28515625" style="5" bestFit="1" customWidth="1"/>
    <col min="6" max="6" width="11.28515625" style="1" customWidth="1"/>
    <col min="7" max="8" width="9" style="1"/>
    <col min="9" max="11" width="9.42578125" style="1" customWidth="1"/>
    <col min="12" max="16384" width="9" style="1"/>
  </cols>
  <sheetData>
    <row r="1" spans="1:7" ht="18" x14ac:dyDescent="0.25">
      <c r="A1" s="26" t="s">
        <v>6</v>
      </c>
      <c r="B1" s="26"/>
      <c r="C1" s="26"/>
      <c r="D1" s="26"/>
      <c r="E1" s="26"/>
      <c r="F1" s="11"/>
      <c r="G1" s="11"/>
    </row>
    <row r="2" spans="1:7" ht="15" x14ac:dyDescent="0.25">
      <c r="A2" s="27" t="s">
        <v>10</v>
      </c>
      <c r="B2" s="27"/>
      <c r="C2" s="10"/>
      <c r="D2" s="10"/>
      <c r="E2" s="10"/>
      <c r="F2" s="11"/>
      <c r="G2" s="11"/>
    </row>
    <row r="3" spans="1:7" ht="15" x14ac:dyDescent="0.25">
      <c r="A3" s="27" t="s">
        <v>14</v>
      </c>
      <c r="B3" s="27" t="s">
        <v>7</v>
      </c>
      <c r="C3" s="10"/>
      <c r="D3" s="10"/>
      <c r="E3" s="10"/>
      <c r="F3" s="11"/>
      <c r="G3" s="11"/>
    </row>
    <row r="4" spans="1:7" ht="15" x14ac:dyDescent="0.25">
      <c r="A4" s="10" t="s">
        <v>8</v>
      </c>
      <c r="B4" s="10"/>
      <c r="C4" s="10"/>
      <c r="D4" s="10"/>
      <c r="E4" s="10"/>
      <c r="F4" s="11"/>
      <c r="G4" s="11"/>
    </row>
    <row r="5" spans="1:7" ht="15" x14ac:dyDescent="0.25">
      <c r="A5" s="10" t="s">
        <v>9</v>
      </c>
      <c r="B5" s="10"/>
      <c r="C5" s="10"/>
      <c r="D5" s="10"/>
      <c r="E5" s="10"/>
      <c r="F5" s="11"/>
      <c r="G5" s="11"/>
    </row>
    <row r="6" spans="1:7" ht="44.1" customHeight="1" x14ac:dyDescent="0.25">
      <c r="A6" s="9"/>
      <c r="B6" s="6"/>
      <c r="C6" s="6"/>
      <c r="D6" s="6"/>
      <c r="E6" s="6"/>
    </row>
    <row r="7" spans="1:7" ht="44.1" customHeight="1" x14ac:dyDescent="0.25">
      <c r="A7" s="25" t="s">
        <v>24</v>
      </c>
      <c r="B7" s="25"/>
      <c r="C7" s="25"/>
      <c r="D7" s="25"/>
      <c r="E7" s="25"/>
    </row>
    <row r="8" spans="1:7" s="2" customFormat="1" ht="18" x14ac:dyDescent="0.25">
      <c r="A8" s="15" t="s">
        <v>1</v>
      </c>
      <c r="B8" s="15" t="s">
        <v>2</v>
      </c>
      <c r="C8" s="15" t="s">
        <v>3</v>
      </c>
      <c r="D8" s="15" t="s">
        <v>4</v>
      </c>
      <c r="E8" s="15" t="s">
        <v>13</v>
      </c>
    </row>
    <row r="9" spans="1:7" s="2" customFormat="1" ht="25.5" customHeight="1" x14ac:dyDescent="0.25">
      <c r="A9" s="16" t="s">
        <v>0</v>
      </c>
      <c r="B9" s="16" t="str">
        <f t="array" ref="B9">IFERROR(INDEX(#REF!,SMALL(IF(#REF!=rngInvoice,ROW(#REF!)-ROW(#REF!)), ROW(#REF!)), MATCH($B$8,#REF!, 0)),"")</f>
        <v/>
      </c>
      <c r="C9" s="18" t="str">
        <f t="array" ref="C9">IFERROR(INDEX(#REF!,SMALL(IF(#REF!=rngInvoice,ROW(#REF!)-ROW(#REF!)), ROW(#REF!)), MATCH($C$8,#REF!, 0)),"")</f>
        <v/>
      </c>
      <c r="D9" s="19" t="s">
        <v>25</v>
      </c>
      <c r="E9" s="20">
        <f>196551.83-E11</f>
        <v>196429.63999999998</v>
      </c>
    </row>
    <row r="10" spans="1:7" s="2" customFormat="1" ht="29.25" customHeight="1" x14ac:dyDescent="0.25">
      <c r="A10" s="16" t="s">
        <v>0</v>
      </c>
      <c r="B10" s="16" t="str">
        <f t="array" ref="B10">IFERROR(INDEX(#REF!,SMALL(IF(#REF!=rngInvoice,ROW(#REF!)-ROW(#REF!)), ROW(6:6)), MATCH($B$8,#REF!, 0)),"")</f>
        <v/>
      </c>
      <c r="C10" s="18" t="str">
        <f t="array" ref="C10">IFERROR(INDEX(#REF!,SMALL(IF(#REF!=rngInvoice,ROW(#REF!)-ROW(#REF!)), ROW(6:6)), MATCH($C$8,#REF!, 0)),"")</f>
        <v/>
      </c>
      <c r="D10" s="21" t="s">
        <v>11</v>
      </c>
      <c r="E10" s="20">
        <v>31371.91</v>
      </c>
    </row>
    <row r="11" spans="1:7" s="2" customFormat="1" ht="27.75" customHeight="1" x14ac:dyDescent="0.25">
      <c r="A11" s="16" t="s">
        <v>0</v>
      </c>
      <c r="B11" s="16" t="str">
        <f t="array" ref="B11">IFERROR(INDEX(#REF!,SMALL(IF(#REF!=rngInvoice,ROW(#REF!)-ROW(#REF!)), ROW(6:6)), MATCH($B$8,#REF!, 0)),"")</f>
        <v/>
      </c>
      <c r="C11" s="18" t="str">
        <f t="array" ref="C11">IFERROR(INDEX(#REF!,SMALL(IF(#REF!=rngInvoice,ROW(#REF!)-ROW(#REF!)), ROW(6:6)), MATCH($C$8,#REF!, 0)),"")</f>
        <v/>
      </c>
      <c r="D11" s="21" t="s">
        <v>5</v>
      </c>
      <c r="E11" s="20">
        <f>78.98+43.21</f>
        <v>122.19</v>
      </c>
    </row>
    <row r="12" spans="1:7" s="2" customFormat="1" ht="27" customHeight="1" x14ac:dyDescent="0.25">
      <c r="A12" s="16" t="s">
        <v>0</v>
      </c>
      <c r="B12" s="16" t="str">
        <f t="array" ref="B12">IFERROR(INDEX(#REF!,SMALL(IF(#REF!=rngInvoice,ROW(#REF!)-ROW(#REF!)), ROW(3:3)), MATCH($B$8,#REF!, 0)),"")</f>
        <v/>
      </c>
      <c r="C12" s="18" t="str">
        <f t="array" ref="C12">IFERROR(INDEX(#REF!,SMALL(IF(#REF!=rngInvoice,ROW(#REF!)-ROW(#REF!)), ROW(3:3)), MATCH($C$8,#REF!, 0)),"")</f>
        <v/>
      </c>
      <c r="D12" s="18" t="s">
        <v>26</v>
      </c>
      <c r="E12" s="20">
        <f>1467.19+1500</f>
        <v>2967.19</v>
      </c>
    </row>
    <row r="13" spans="1:7" s="2" customFormat="1" ht="27" customHeight="1" x14ac:dyDescent="0.25">
      <c r="A13" s="16" t="s">
        <v>0</v>
      </c>
      <c r="B13" s="16" t="str">
        <f t="array" ref="B13">IFERROR(INDEX(#REF!,SMALL(IF(#REF!=rngInvoice,ROW(#REF!)-ROW(#REF!)), ROW(4:4)), MATCH($B$8,#REF!, 0)),"")</f>
        <v/>
      </c>
      <c r="C13" s="18" t="str">
        <f t="array" ref="C13">IFERROR(INDEX(#REF!,SMALL(IF(#REF!=rngInvoice,ROW(#REF!)-ROW(#REF!)), ROW(4:4)), MATCH($C$8,#REF!, 0)),"")</f>
        <v/>
      </c>
      <c r="D13" s="18" t="s">
        <v>27</v>
      </c>
      <c r="E13" s="20">
        <v>441.44</v>
      </c>
    </row>
    <row r="14" spans="1:7" s="12" customFormat="1" ht="16.5" thickBot="1" x14ac:dyDescent="0.3">
      <c r="A14" s="28" t="s">
        <v>12</v>
      </c>
      <c r="B14" s="29"/>
      <c r="C14" s="29"/>
      <c r="D14" s="29"/>
      <c r="E14" s="17">
        <f>SUM(E9:E13)</f>
        <v>231332.37</v>
      </c>
    </row>
  </sheetData>
  <sheetProtection selectLockedCells="1"/>
  <mergeCells count="5">
    <mergeCell ref="A1:E1"/>
    <mergeCell ref="A2:B2"/>
    <mergeCell ref="A3:B3"/>
    <mergeCell ref="A7:E7"/>
    <mergeCell ref="A14:D14"/>
  </mergeCells>
  <conditionalFormatting sqref="A9:D13">
    <cfRule type="expression" dxfId="37" priority="1">
      <formula>MOD(ROW(),2)=0</formula>
    </cfRule>
  </conditionalFormatting>
  <conditionalFormatting sqref="E9:E13">
    <cfRule type="expression" dxfId="36" priority="2">
      <formula>MOD(ROW(),2)=0</formula>
    </cfRule>
    <cfRule type="expression" dxfId="35" priority="3">
      <formula>MOD(ROW(),2)=1</formula>
    </cfRule>
  </conditionalFormatting>
  <printOptions horizontalCentered="1"/>
  <pageMargins left="0.7" right="0.7" top="1" bottom="1" header="0.3" footer="0.3"/>
  <pageSetup paperSize="9" orientation="portrait" horizontalDpi="300" verticalDpi="300" r:id="rId1"/>
  <headerFooter differentFirst="1" alignWithMargins="0">
    <oddFooter>Page &amp;P of &amp;N</oddFooter>
  </headerFooter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48A04-1937-4A89-85DA-EA877DB5AB4A}">
  <sheetPr>
    <tabColor theme="4" tint="-0.499984740745262"/>
    <pageSetUpPr autoPageBreaks="0" fitToPage="1"/>
  </sheetPr>
  <dimension ref="A1:G14"/>
  <sheetViews>
    <sheetView showGridLines="0" zoomScaleNormal="100" workbookViewId="0">
      <selection activeCell="A7" sqref="A7:E7"/>
    </sheetView>
  </sheetViews>
  <sheetFormatPr defaultColWidth="9" defaultRowHeight="33.950000000000003" customHeight="1" x14ac:dyDescent="0.25"/>
  <cols>
    <col min="1" max="1" width="37.140625" style="5" customWidth="1"/>
    <col min="2" max="2" width="24.7109375" style="5" customWidth="1"/>
    <col min="3" max="3" width="23.42578125" style="5" customWidth="1"/>
    <col min="4" max="4" width="47.140625" style="5" bestFit="1" customWidth="1"/>
    <col min="5" max="5" width="14.28515625" style="5" bestFit="1" customWidth="1"/>
    <col min="6" max="6" width="11.28515625" style="1" customWidth="1"/>
    <col min="7" max="8" width="9" style="1"/>
    <col min="9" max="11" width="9.42578125" style="1" customWidth="1"/>
    <col min="12" max="16384" width="9" style="1"/>
  </cols>
  <sheetData>
    <row r="1" spans="1:7" ht="18" x14ac:dyDescent="0.25">
      <c r="A1" s="26" t="s">
        <v>6</v>
      </c>
      <c r="B1" s="26"/>
      <c r="C1" s="26"/>
      <c r="D1" s="26"/>
      <c r="E1" s="26"/>
      <c r="F1" s="11"/>
      <c r="G1" s="11"/>
    </row>
    <row r="2" spans="1:7" ht="15" x14ac:dyDescent="0.25">
      <c r="A2" s="27" t="s">
        <v>10</v>
      </c>
      <c r="B2" s="27"/>
      <c r="C2" s="10"/>
      <c r="D2" s="10"/>
      <c r="E2" s="10"/>
      <c r="F2" s="11"/>
      <c r="G2" s="11"/>
    </row>
    <row r="3" spans="1:7" ht="15" x14ac:dyDescent="0.25">
      <c r="A3" s="27" t="s">
        <v>14</v>
      </c>
      <c r="B3" s="27" t="s">
        <v>7</v>
      </c>
      <c r="C3" s="10"/>
      <c r="D3" s="10"/>
      <c r="E3" s="10"/>
      <c r="F3" s="11"/>
      <c r="G3" s="11"/>
    </row>
    <row r="4" spans="1:7" ht="15" x14ac:dyDescent="0.25">
      <c r="A4" s="10" t="s">
        <v>8</v>
      </c>
      <c r="B4" s="10"/>
      <c r="C4" s="10"/>
      <c r="D4" s="10"/>
      <c r="E4" s="10"/>
      <c r="F4" s="11"/>
      <c r="G4" s="11"/>
    </row>
    <row r="5" spans="1:7" ht="15" x14ac:dyDescent="0.25">
      <c r="A5" s="10" t="s">
        <v>9</v>
      </c>
      <c r="B5" s="10"/>
      <c r="C5" s="10"/>
      <c r="D5" s="10"/>
      <c r="E5" s="10"/>
      <c r="F5" s="11"/>
      <c r="G5" s="11"/>
    </row>
    <row r="6" spans="1:7" ht="44.1" customHeight="1" x14ac:dyDescent="0.25">
      <c r="A6" s="9"/>
      <c r="B6" s="6"/>
      <c r="C6" s="6"/>
      <c r="D6" s="6"/>
      <c r="E6" s="6"/>
    </row>
    <row r="7" spans="1:7" ht="44.1" customHeight="1" x14ac:dyDescent="0.25">
      <c r="A7" s="25" t="s">
        <v>28</v>
      </c>
      <c r="B7" s="25"/>
      <c r="C7" s="25"/>
      <c r="D7" s="25"/>
      <c r="E7" s="25"/>
    </row>
    <row r="8" spans="1:7" s="2" customFormat="1" ht="18" x14ac:dyDescent="0.25">
      <c r="A8" s="15" t="s">
        <v>1</v>
      </c>
      <c r="B8" s="15" t="s">
        <v>2</v>
      </c>
      <c r="C8" s="15" t="s">
        <v>3</v>
      </c>
      <c r="D8" s="15" t="s">
        <v>4</v>
      </c>
      <c r="E8" s="15" t="s">
        <v>13</v>
      </c>
    </row>
    <row r="9" spans="1:7" s="2" customFormat="1" ht="25.5" customHeight="1" x14ac:dyDescent="0.25">
      <c r="A9" s="16" t="s">
        <v>0</v>
      </c>
      <c r="B9" s="16" t="str">
        <f t="array" ref="B9">IFERROR(INDEX(#REF!,SMALL(IF(#REF!=rngInvoice,ROW(#REF!)-ROW(#REF!)), ROW(#REF!)), MATCH($B$8,#REF!, 0)),"")</f>
        <v/>
      </c>
      <c r="C9" s="18" t="str">
        <f t="array" ref="C9">IFERROR(INDEX(#REF!,SMALL(IF(#REF!=rngInvoice,ROW(#REF!)-ROW(#REF!)), ROW(#REF!)), MATCH($C$8,#REF!, 0)),"")</f>
        <v/>
      </c>
      <c r="D9" s="19" t="s">
        <v>29</v>
      </c>
      <c r="E9" s="20">
        <v>196232.12</v>
      </c>
    </row>
    <row r="10" spans="1:7" s="2" customFormat="1" ht="29.25" customHeight="1" x14ac:dyDescent="0.25">
      <c r="A10" s="16" t="s">
        <v>0</v>
      </c>
      <c r="B10" s="16" t="str">
        <f t="array" ref="B10">IFERROR(INDEX(#REF!,SMALL(IF(#REF!=rngInvoice,ROW(#REF!)-ROW(#REF!)), ROW(6:6)), MATCH($B$8,#REF!, 0)),"")</f>
        <v/>
      </c>
      <c r="C10" s="18" t="str">
        <f t="array" ref="C10">IFERROR(INDEX(#REF!,SMALL(IF(#REF!=rngInvoice,ROW(#REF!)-ROW(#REF!)), ROW(6:6)), MATCH($C$8,#REF!, 0)),"")</f>
        <v/>
      </c>
      <c r="D10" s="21" t="s">
        <v>11</v>
      </c>
      <c r="E10" s="20">
        <v>33371.269999999997</v>
      </c>
    </row>
    <row r="11" spans="1:7" s="2" customFormat="1" ht="27.75" customHeight="1" x14ac:dyDescent="0.25">
      <c r="A11" s="16" t="s">
        <v>0</v>
      </c>
      <c r="B11" s="16" t="str">
        <f t="array" ref="B11">IFERROR(INDEX(#REF!,SMALL(IF(#REF!=rngInvoice,ROW(#REF!)-ROW(#REF!)), ROW(6:6)), MATCH($B$8,#REF!, 0)),"")</f>
        <v/>
      </c>
      <c r="C11" s="18" t="str">
        <f t="array" ref="C11">IFERROR(INDEX(#REF!,SMALL(IF(#REF!=rngInvoice,ROW(#REF!)-ROW(#REF!)), ROW(6:6)), MATCH($C$8,#REF!, 0)),"")</f>
        <v/>
      </c>
      <c r="D11" s="21" t="s">
        <v>5</v>
      </c>
      <c r="E11" s="20">
        <v>10512.24</v>
      </c>
    </row>
    <row r="12" spans="1:7" s="2" customFormat="1" ht="27" customHeight="1" x14ac:dyDescent="0.25">
      <c r="A12" s="16" t="s">
        <v>0</v>
      </c>
      <c r="B12" s="16" t="str">
        <f t="array" ref="B12">IFERROR(INDEX(#REF!,SMALL(IF(#REF!=rngInvoice,ROW(#REF!)-ROW(#REF!)), ROW(3:3)), MATCH($B$8,#REF!, 0)),"")</f>
        <v/>
      </c>
      <c r="C12" s="18" t="str">
        <f t="array" ref="C12">IFERROR(INDEX(#REF!,SMALL(IF(#REF!=rngInvoice,ROW(#REF!)-ROW(#REF!)), ROW(3:3)), MATCH($C$8,#REF!, 0)),"")</f>
        <v/>
      </c>
      <c r="D12" s="18" t="s">
        <v>30</v>
      </c>
      <c r="E12" s="20">
        <f>1200+4624.71</f>
        <v>5824.71</v>
      </c>
    </row>
    <row r="13" spans="1:7" s="2" customFormat="1" ht="27" customHeight="1" x14ac:dyDescent="0.25">
      <c r="A13" s="16" t="s">
        <v>0</v>
      </c>
      <c r="B13" s="16" t="str">
        <f t="array" ref="B13">IFERROR(INDEX(#REF!,SMALL(IF(#REF!=rngInvoice,ROW(#REF!)-ROW(#REF!)), ROW(4:4)), MATCH($B$8,#REF!, 0)),"")</f>
        <v/>
      </c>
      <c r="C13" s="18" t="str">
        <f t="array" ref="C13">IFERROR(INDEX(#REF!,SMALL(IF(#REF!=rngInvoice,ROW(#REF!)-ROW(#REF!)), ROW(4:4)), MATCH($C$8,#REF!, 0)),"")</f>
        <v/>
      </c>
      <c r="D13" s="21" t="s">
        <v>31</v>
      </c>
      <c r="E13" s="20">
        <v>441.44</v>
      </c>
    </row>
    <row r="14" spans="1:7" s="12" customFormat="1" ht="16.5" thickBot="1" x14ac:dyDescent="0.3">
      <c r="A14" s="28" t="s">
        <v>12</v>
      </c>
      <c r="B14" s="29"/>
      <c r="C14" s="29"/>
      <c r="D14" s="29"/>
      <c r="E14" s="17">
        <f>SUM(E9:E13)</f>
        <v>246381.77999999997</v>
      </c>
    </row>
  </sheetData>
  <sheetProtection selectLockedCells="1"/>
  <mergeCells count="5">
    <mergeCell ref="A1:E1"/>
    <mergeCell ref="A2:B2"/>
    <mergeCell ref="A3:B3"/>
    <mergeCell ref="A7:E7"/>
    <mergeCell ref="A14:D14"/>
  </mergeCells>
  <conditionalFormatting sqref="A9:D13">
    <cfRule type="expression" dxfId="34" priority="1">
      <formula>MOD(ROW(),2)=0</formula>
    </cfRule>
  </conditionalFormatting>
  <conditionalFormatting sqref="E9:E13">
    <cfRule type="expression" dxfId="33" priority="2">
      <formula>MOD(ROW(),2)=0</formula>
    </cfRule>
    <cfRule type="expression" dxfId="32" priority="3">
      <formula>MOD(ROW(),2)=1</formula>
    </cfRule>
  </conditionalFormatting>
  <printOptions horizontalCentered="1"/>
  <pageMargins left="0.7" right="0.7" top="1" bottom="1" header="0.3" footer="0.3"/>
  <pageSetup paperSize="9" orientation="portrait" horizontalDpi="300" verticalDpi="300" r:id="rId1"/>
  <headerFooter differentFirst="1" alignWithMargins="0">
    <oddFooter>Page &amp;P of &amp;N</oddFooter>
  </headerFooter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E45A4-79E1-4F35-9D24-BD9E76F84EB8}">
  <sheetPr>
    <tabColor theme="4" tint="-0.499984740745262"/>
    <pageSetUpPr autoPageBreaks="0" fitToPage="1"/>
  </sheetPr>
  <dimension ref="A1:G14"/>
  <sheetViews>
    <sheetView showGridLines="0" topLeftCell="A6" zoomScaleNormal="100" workbookViewId="0">
      <selection activeCell="A7" sqref="A7:E7"/>
    </sheetView>
  </sheetViews>
  <sheetFormatPr defaultColWidth="9" defaultRowHeight="33.950000000000003" customHeight="1" x14ac:dyDescent="0.25"/>
  <cols>
    <col min="1" max="1" width="37.140625" style="5" customWidth="1"/>
    <col min="2" max="2" width="24.7109375" style="5" customWidth="1"/>
    <col min="3" max="3" width="23.42578125" style="5" customWidth="1"/>
    <col min="4" max="4" width="47.140625" style="5" bestFit="1" customWidth="1"/>
    <col min="5" max="5" width="14.28515625" style="5" bestFit="1" customWidth="1"/>
    <col min="6" max="6" width="11.28515625" style="1" customWidth="1"/>
    <col min="7" max="8" width="9" style="1"/>
    <col min="9" max="11" width="9.42578125" style="1" customWidth="1"/>
    <col min="12" max="16384" width="9" style="1"/>
  </cols>
  <sheetData>
    <row r="1" spans="1:7" ht="18" x14ac:dyDescent="0.25">
      <c r="A1" s="26" t="s">
        <v>6</v>
      </c>
      <c r="B1" s="26"/>
      <c r="C1" s="26"/>
      <c r="D1" s="26"/>
      <c r="E1" s="26"/>
      <c r="F1" s="11"/>
      <c r="G1" s="11"/>
    </row>
    <row r="2" spans="1:7" ht="15" x14ac:dyDescent="0.25">
      <c r="A2" s="27" t="s">
        <v>10</v>
      </c>
      <c r="B2" s="27"/>
      <c r="C2" s="10"/>
      <c r="D2" s="10"/>
      <c r="E2" s="10"/>
      <c r="F2" s="11"/>
      <c r="G2" s="11"/>
    </row>
    <row r="3" spans="1:7" ht="15" x14ac:dyDescent="0.25">
      <c r="A3" s="27" t="s">
        <v>14</v>
      </c>
      <c r="B3" s="27" t="s">
        <v>7</v>
      </c>
      <c r="C3" s="10"/>
      <c r="D3" s="10"/>
      <c r="E3" s="10"/>
      <c r="F3" s="11"/>
      <c r="G3" s="11"/>
    </row>
    <row r="4" spans="1:7" ht="15" x14ac:dyDescent="0.25">
      <c r="A4" s="10" t="s">
        <v>8</v>
      </c>
      <c r="B4" s="10"/>
      <c r="C4" s="10"/>
      <c r="D4" s="10"/>
      <c r="E4" s="10"/>
      <c r="F4" s="11"/>
      <c r="G4" s="11"/>
    </row>
    <row r="5" spans="1:7" ht="15" x14ac:dyDescent="0.25">
      <c r="A5" s="10" t="s">
        <v>9</v>
      </c>
      <c r="B5" s="10"/>
      <c r="C5" s="10"/>
      <c r="D5" s="10"/>
      <c r="E5" s="10"/>
      <c r="F5" s="11"/>
      <c r="G5" s="11"/>
    </row>
    <row r="6" spans="1:7" ht="44.1" customHeight="1" x14ac:dyDescent="0.25">
      <c r="A6" s="9"/>
      <c r="B6" s="6"/>
      <c r="C6" s="6"/>
      <c r="D6" s="6"/>
      <c r="E6" s="6"/>
    </row>
    <row r="7" spans="1:7" ht="44.1" customHeight="1" x14ac:dyDescent="0.25">
      <c r="A7" s="25" t="s">
        <v>32</v>
      </c>
      <c r="B7" s="25"/>
      <c r="C7" s="25"/>
      <c r="D7" s="25"/>
      <c r="E7" s="25"/>
    </row>
    <row r="8" spans="1:7" s="2" customFormat="1" ht="18" x14ac:dyDescent="0.25">
      <c r="A8" s="15" t="s">
        <v>1</v>
      </c>
      <c r="B8" s="15" t="s">
        <v>2</v>
      </c>
      <c r="C8" s="15" t="s">
        <v>3</v>
      </c>
      <c r="D8" s="15" t="s">
        <v>4</v>
      </c>
      <c r="E8" s="15" t="s">
        <v>13</v>
      </c>
    </row>
    <row r="9" spans="1:7" s="2" customFormat="1" ht="25.5" customHeight="1" x14ac:dyDescent="0.25">
      <c r="A9" s="16" t="s">
        <v>0</v>
      </c>
      <c r="B9" s="16" t="str">
        <f t="array" ref="B9">IFERROR(INDEX(#REF!,SMALL(IF(#REF!=rngInvoice,ROW(#REF!)-ROW(#REF!)), ROW(#REF!)), MATCH($B$8,#REF!, 0)),"")</f>
        <v/>
      </c>
      <c r="C9" s="18" t="str">
        <f t="array" ref="C9">IFERROR(INDEX(#REF!,SMALL(IF(#REF!=rngInvoice,ROW(#REF!)-ROW(#REF!)), ROW(#REF!)), MATCH($C$8,#REF!, 0)),"")</f>
        <v/>
      </c>
      <c r="D9" s="19" t="s">
        <v>33</v>
      </c>
      <c r="E9" s="20">
        <v>203857.15</v>
      </c>
    </row>
    <row r="10" spans="1:7" s="2" customFormat="1" ht="29.25" customHeight="1" x14ac:dyDescent="0.25">
      <c r="A10" s="16" t="s">
        <v>0</v>
      </c>
      <c r="B10" s="16" t="str">
        <f t="array" ref="B10">IFERROR(INDEX(#REF!,SMALL(IF(#REF!=rngInvoice,ROW(#REF!)-ROW(#REF!)), ROW(6:6)), MATCH($B$8,#REF!, 0)),"")</f>
        <v/>
      </c>
      <c r="C10" s="18" t="str">
        <f t="array" ref="C10">IFERROR(INDEX(#REF!,SMALL(IF(#REF!=rngInvoice,ROW(#REF!)-ROW(#REF!)), ROW(6:6)), MATCH($C$8,#REF!, 0)),"")</f>
        <v/>
      </c>
      <c r="D10" s="21" t="s">
        <v>11</v>
      </c>
      <c r="E10" s="20">
        <v>35116.39</v>
      </c>
    </row>
    <row r="11" spans="1:7" s="2" customFormat="1" ht="27.75" customHeight="1" x14ac:dyDescent="0.25">
      <c r="A11" s="16" t="s">
        <v>0</v>
      </c>
      <c r="B11" s="16" t="str">
        <f t="array" ref="B11">IFERROR(INDEX(#REF!,SMALL(IF(#REF!=rngInvoice,ROW(#REF!)-ROW(#REF!)), ROW(6:6)), MATCH($B$8,#REF!, 0)),"")</f>
        <v/>
      </c>
      <c r="C11" s="18" t="str">
        <f t="array" ref="C11">IFERROR(INDEX(#REF!,SMALL(IF(#REF!=rngInvoice,ROW(#REF!)-ROW(#REF!)), ROW(6:6)), MATCH($C$8,#REF!, 0)),"")</f>
        <v/>
      </c>
      <c r="D11" s="21" t="s">
        <v>5</v>
      </c>
      <c r="E11" s="20">
        <v>13502.29</v>
      </c>
    </row>
    <row r="12" spans="1:7" s="2" customFormat="1" ht="27" customHeight="1" x14ac:dyDescent="0.25">
      <c r="A12" s="16" t="s">
        <v>0</v>
      </c>
      <c r="B12" s="16" t="str">
        <f t="array" ref="B12">IFERROR(INDEX(#REF!,SMALL(IF(#REF!=rngInvoice,ROW(#REF!)-ROW(#REF!)), ROW(3:3)), MATCH($B$8,#REF!, 0)),"")</f>
        <v/>
      </c>
      <c r="C12" s="18" t="str">
        <f t="array" ref="C12">IFERROR(INDEX(#REF!,SMALL(IF(#REF!=rngInvoice,ROW(#REF!)-ROW(#REF!)), ROW(3:3)), MATCH($C$8,#REF!, 0)),"")</f>
        <v/>
      </c>
      <c r="D12" s="18" t="s">
        <v>26</v>
      </c>
      <c r="E12" s="20">
        <v>3081.54</v>
      </c>
    </row>
    <row r="13" spans="1:7" s="2" customFormat="1" ht="27" customHeight="1" x14ac:dyDescent="0.25">
      <c r="A13" s="16" t="s">
        <v>0</v>
      </c>
      <c r="B13" s="16" t="str">
        <f t="array" ref="B13">IFERROR(INDEX(#REF!,SMALL(IF(#REF!=rngInvoice,ROW(#REF!)-ROW(#REF!)), ROW(4:4)), MATCH($B$8,#REF!, 0)),"")</f>
        <v/>
      </c>
      <c r="C13" s="18" t="str">
        <f t="array" ref="C13">IFERROR(INDEX(#REF!,SMALL(IF(#REF!=rngInvoice,ROW(#REF!)-ROW(#REF!)), ROW(4:4)), MATCH($C$8,#REF!, 0)),"")</f>
        <v/>
      </c>
      <c r="D13" s="21" t="s">
        <v>34</v>
      </c>
      <c r="E13" s="20">
        <v>441.44</v>
      </c>
    </row>
    <row r="14" spans="1:7" s="12" customFormat="1" ht="16.5" thickBot="1" x14ac:dyDescent="0.3">
      <c r="A14" s="28" t="s">
        <v>12</v>
      </c>
      <c r="B14" s="29"/>
      <c r="C14" s="29"/>
      <c r="D14" s="29"/>
      <c r="E14" s="17">
        <f>SUM(E9:E13)</f>
        <v>255998.81</v>
      </c>
    </row>
  </sheetData>
  <sheetProtection selectLockedCells="1"/>
  <mergeCells count="5">
    <mergeCell ref="A1:E1"/>
    <mergeCell ref="A2:B2"/>
    <mergeCell ref="A3:B3"/>
    <mergeCell ref="A7:E7"/>
    <mergeCell ref="A14:D14"/>
  </mergeCells>
  <conditionalFormatting sqref="A9:D13">
    <cfRule type="expression" dxfId="31" priority="1">
      <formula>MOD(ROW(),2)=0</formula>
    </cfRule>
  </conditionalFormatting>
  <conditionalFormatting sqref="E9:E13">
    <cfRule type="expression" dxfId="30" priority="2">
      <formula>MOD(ROW(),2)=0</formula>
    </cfRule>
    <cfRule type="expression" dxfId="29" priority="3">
      <formula>MOD(ROW(),2)=1</formula>
    </cfRule>
  </conditionalFormatting>
  <printOptions horizontalCentered="1"/>
  <pageMargins left="0.7" right="0.7" top="1" bottom="1" header="0.3" footer="0.3"/>
  <pageSetup paperSize="9" orientation="portrait" horizontalDpi="300" verticalDpi="300" r:id="rId1"/>
  <headerFooter differentFirst="1" alignWithMargins="0">
    <oddFooter>Page &amp;P of &amp;N</oddFooter>
  </headerFooter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87225-A075-49E6-9AA3-819DD003B6FD}">
  <sheetPr>
    <tabColor theme="4" tint="-0.499984740745262"/>
    <pageSetUpPr autoPageBreaks="0" fitToPage="1"/>
  </sheetPr>
  <dimension ref="A1:G14"/>
  <sheetViews>
    <sheetView showGridLines="0" zoomScaleNormal="100" workbookViewId="0">
      <selection activeCell="D19" sqref="D19"/>
    </sheetView>
  </sheetViews>
  <sheetFormatPr defaultColWidth="9" defaultRowHeight="33.950000000000003" customHeight="1" x14ac:dyDescent="0.25"/>
  <cols>
    <col min="1" max="1" width="37.140625" style="5" customWidth="1"/>
    <col min="2" max="2" width="24.7109375" style="5" customWidth="1"/>
    <col min="3" max="3" width="23.42578125" style="5" customWidth="1"/>
    <col min="4" max="4" width="47.140625" style="5" bestFit="1" customWidth="1"/>
    <col min="5" max="5" width="14.28515625" style="5" bestFit="1" customWidth="1"/>
    <col min="6" max="6" width="11.28515625" style="1" customWidth="1"/>
    <col min="7" max="8" width="9" style="1"/>
    <col min="9" max="11" width="9.42578125" style="1" customWidth="1"/>
    <col min="12" max="16384" width="9" style="1"/>
  </cols>
  <sheetData>
    <row r="1" spans="1:7" ht="18" x14ac:dyDescent="0.25">
      <c r="A1" s="26" t="s">
        <v>6</v>
      </c>
      <c r="B1" s="26"/>
      <c r="C1" s="26"/>
      <c r="D1" s="26"/>
      <c r="E1" s="26"/>
      <c r="F1" s="11"/>
      <c r="G1" s="11"/>
    </row>
    <row r="2" spans="1:7" ht="15" x14ac:dyDescent="0.25">
      <c r="A2" s="27" t="s">
        <v>10</v>
      </c>
      <c r="B2" s="27"/>
      <c r="C2" s="10"/>
      <c r="D2" s="10"/>
      <c r="E2" s="10"/>
      <c r="F2" s="11"/>
      <c r="G2" s="11"/>
    </row>
    <row r="3" spans="1:7" ht="15" x14ac:dyDescent="0.25">
      <c r="A3" s="27" t="s">
        <v>14</v>
      </c>
      <c r="B3" s="27" t="s">
        <v>7</v>
      </c>
      <c r="C3" s="10"/>
      <c r="D3" s="10"/>
      <c r="E3" s="10"/>
      <c r="F3" s="11"/>
      <c r="G3" s="11"/>
    </row>
    <row r="4" spans="1:7" ht="15" x14ac:dyDescent="0.25">
      <c r="A4" s="10" t="s">
        <v>8</v>
      </c>
      <c r="B4" s="10"/>
      <c r="C4" s="10"/>
      <c r="D4" s="10"/>
      <c r="E4" s="10"/>
      <c r="F4" s="11"/>
      <c r="G4" s="11"/>
    </row>
    <row r="5" spans="1:7" ht="15" x14ac:dyDescent="0.25">
      <c r="A5" s="10" t="s">
        <v>9</v>
      </c>
      <c r="B5" s="10"/>
      <c r="C5" s="10"/>
      <c r="D5" s="10"/>
      <c r="E5" s="10"/>
      <c r="F5" s="11"/>
      <c r="G5" s="11"/>
    </row>
    <row r="6" spans="1:7" ht="44.1" customHeight="1" x14ac:dyDescent="0.25">
      <c r="A6" s="9"/>
      <c r="B6" s="6"/>
      <c r="C6" s="6"/>
      <c r="D6" s="6"/>
      <c r="E6" s="6"/>
    </row>
    <row r="7" spans="1:7" ht="44.1" customHeight="1" x14ac:dyDescent="0.25">
      <c r="A7" s="25" t="s">
        <v>35</v>
      </c>
      <c r="B7" s="25"/>
      <c r="C7" s="25"/>
      <c r="D7" s="25"/>
      <c r="E7" s="25"/>
    </row>
    <row r="8" spans="1:7" s="2" customFormat="1" ht="18" x14ac:dyDescent="0.25">
      <c r="A8" s="15" t="s">
        <v>1</v>
      </c>
      <c r="B8" s="15" t="s">
        <v>2</v>
      </c>
      <c r="C8" s="15" t="s">
        <v>3</v>
      </c>
      <c r="D8" s="15" t="s">
        <v>4</v>
      </c>
      <c r="E8" s="15" t="s">
        <v>13</v>
      </c>
    </row>
    <row r="9" spans="1:7" s="2" customFormat="1" ht="25.5" customHeight="1" x14ac:dyDescent="0.25">
      <c r="A9" s="16" t="s">
        <v>0</v>
      </c>
      <c r="B9" s="16" t="str">
        <f t="array" ref="B9">IFERROR(INDEX(#REF!,SMALL(IF(#REF!=rngInvoice,ROW(#REF!)-ROW(#REF!)), ROW(#REF!)), MATCH($B$8,#REF!, 0)),"")</f>
        <v/>
      </c>
      <c r="C9" s="18" t="str">
        <f t="array" ref="C9">IFERROR(INDEX(#REF!,SMALL(IF(#REF!=rngInvoice,ROW(#REF!)-ROW(#REF!)), ROW(#REF!)), MATCH($C$8,#REF!, 0)),"")</f>
        <v/>
      </c>
      <c r="D9" s="19" t="s">
        <v>36</v>
      </c>
      <c r="E9" s="20">
        <v>217687.6</v>
      </c>
    </row>
    <row r="10" spans="1:7" s="2" customFormat="1" ht="29.25" customHeight="1" x14ac:dyDescent="0.25">
      <c r="A10" s="16" t="s">
        <v>0</v>
      </c>
      <c r="B10" s="16" t="str">
        <f t="array" ref="B10">IFERROR(INDEX(#REF!,SMALL(IF(#REF!=rngInvoice,ROW(#REF!)-ROW(#REF!)), ROW(6:6)), MATCH($B$8,#REF!, 0)),"")</f>
        <v/>
      </c>
      <c r="C10" s="18" t="str">
        <f t="array" ref="C10">IFERROR(INDEX(#REF!,SMALL(IF(#REF!=rngInvoice,ROW(#REF!)-ROW(#REF!)), ROW(6:6)), MATCH($C$8,#REF!, 0)),"")</f>
        <v/>
      </c>
      <c r="D10" s="21" t="s">
        <v>11</v>
      </c>
      <c r="E10" s="20">
        <v>35110.15</v>
      </c>
    </row>
    <row r="11" spans="1:7" s="2" customFormat="1" ht="27.75" customHeight="1" x14ac:dyDescent="0.25">
      <c r="A11" s="16" t="s">
        <v>0</v>
      </c>
      <c r="B11" s="16" t="str">
        <f t="array" ref="B11">IFERROR(INDEX(#REF!,SMALL(IF(#REF!=rngInvoice,ROW(#REF!)-ROW(#REF!)), ROW(6:6)), MATCH($B$8,#REF!, 0)),"")</f>
        <v/>
      </c>
      <c r="C11" s="18" t="str">
        <f t="array" ref="C11">IFERROR(INDEX(#REF!,SMALL(IF(#REF!=rngInvoice,ROW(#REF!)-ROW(#REF!)), ROW(6:6)), MATCH($C$8,#REF!, 0)),"")</f>
        <v/>
      </c>
      <c r="D11" s="21" t="s">
        <v>5</v>
      </c>
      <c r="E11" s="20">
        <v>15339.84</v>
      </c>
    </row>
    <row r="12" spans="1:7" s="2" customFormat="1" ht="27" hidden="1" customHeight="1" x14ac:dyDescent="0.25">
      <c r="A12" s="16" t="s">
        <v>0</v>
      </c>
      <c r="B12" s="16" t="str">
        <f t="array" ref="B12">IFERROR(INDEX(#REF!,SMALL(IF(#REF!=rngInvoice,ROW(#REF!)-ROW(#REF!)), ROW(3:3)), MATCH($B$8,#REF!, 0)),"")</f>
        <v/>
      </c>
      <c r="C12" s="18" t="str">
        <f t="array" ref="C12">IFERROR(INDEX(#REF!,SMALL(IF(#REF!=rngInvoice,ROW(#REF!)-ROW(#REF!)), ROW(3:3)), MATCH($C$8,#REF!, 0)),"")</f>
        <v/>
      </c>
      <c r="D12" s="18" t="s">
        <v>26</v>
      </c>
      <c r="E12" s="20"/>
    </row>
    <row r="13" spans="1:7" s="2" customFormat="1" ht="27" hidden="1" customHeight="1" x14ac:dyDescent="0.25">
      <c r="A13" s="16" t="s">
        <v>0</v>
      </c>
      <c r="B13" s="16" t="str">
        <f t="array" ref="B13">IFERROR(INDEX(#REF!,SMALL(IF(#REF!=rngInvoice,ROW(#REF!)-ROW(#REF!)), ROW(4:4)), MATCH($B$8,#REF!, 0)),"")</f>
        <v/>
      </c>
      <c r="C13" s="18" t="str">
        <f t="array" ref="C13">IFERROR(INDEX(#REF!,SMALL(IF(#REF!=rngInvoice,ROW(#REF!)-ROW(#REF!)), ROW(4:4)), MATCH($C$8,#REF!, 0)),"")</f>
        <v/>
      </c>
      <c r="D13" s="21" t="s">
        <v>34</v>
      </c>
      <c r="E13" s="20"/>
    </row>
    <row r="14" spans="1:7" s="12" customFormat="1" ht="16.5" thickBot="1" x14ac:dyDescent="0.3">
      <c r="A14" s="28" t="s">
        <v>12</v>
      </c>
      <c r="B14" s="29"/>
      <c r="C14" s="29"/>
      <c r="D14" s="29"/>
      <c r="E14" s="17">
        <f>SUM(E9:E13)</f>
        <v>268137.59000000003</v>
      </c>
    </row>
  </sheetData>
  <sheetProtection selectLockedCells="1"/>
  <mergeCells count="5">
    <mergeCell ref="A1:E1"/>
    <mergeCell ref="A2:B2"/>
    <mergeCell ref="A3:B3"/>
    <mergeCell ref="A7:E7"/>
    <mergeCell ref="A14:D14"/>
  </mergeCells>
  <conditionalFormatting sqref="A9:D13">
    <cfRule type="expression" dxfId="28" priority="1">
      <formula>MOD(ROW(),2)=0</formula>
    </cfRule>
  </conditionalFormatting>
  <conditionalFormatting sqref="E9:E13">
    <cfRule type="expression" dxfId="27" priority="2">
      <formula>MOD(ROW(),2)=0</formula>
    </cfRule>
    <cfRule type="expression" dxfId="26" priority="3">
      <formula>MOD(ROW(),2)=1</formula>
    </cfRule>
  </conditionalFormatting>
  <printOptions horizontalCentered="1"/>
  <pageMargins left="0.7" right="0.7" top="1" bottom="1" header="0.3" footer="0.3"/>
  <pageSetup paperSize="9" orientation="portrait" horizontalDpi="300" verticalDpi="300" r:id="rId1"/>
  <headerFooter differentFirst="1" alignWithMargins="0">
    <oddFooter>Page &amp;P of &amp;N</oddFooter>
  </headerFooter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CF6D7-B21D-49C7-937F-A5690575F349}">
  <sheetPr>
    <tabColor theme="4" tint="-0.499984740745262"/>
    <pageSetUpPr autoPageBreaks="0" fitToPage="1"/>
  </sheetPr>
  <dimension ref="A1:G16"/>
  <sheetViews>
    <sheetView showGridLines="0" zoomScaleNormal="100" workbookViewId="0">
      <selection activeCell="J16" sqref="J16"/>
    </sheetView>
  </sheetViews>
  <sheetFormatPr defaultColWidth="9" defaultRowHeight="33.950000000000003" customHeight="1" x14ac:dyDescent="0.25"/>
  <cols>
    <col min="1" max="1" width="37.140625" style="5" customWidth="1"/>
    <col min="2" max="2" width="24.7109375" style="5" customWidth="1"/>
    <col min="3" max="3" width="23.42578125" style="5" customWidth="1"/>
    <col min="4" max="4" width="47.140625" style="5" bestFit="1" customWidth="1"/>
    <col min="5" max="5" width="14.28515625" style="5" bestFit="1" customWidth="1"/>
    <col min="6" max="6" width="11.28515625" style="1" customWidth="1"/>
    <col min="7" max="8" width="9" style="1"/>
    <col min="9" max="11" width="9.42578125" style="1" customWidth="1"/>
    <col min="12" max="16384" width="9" style="1"/>
  </cols>
  <sheetData>
    <row r="1" spans="1:7" ht="18" x14ac:dyDescent="0.25">
      <c r="A1" s="26" t="s">
        <v>6</v>
      </c>
      <c r="B1" s="26"/>
      <c r="C1" s="26"/>
      <c r="D1" s="26"/>
      <c r="E1" s="26"/>
      <c r="F1" s="11"/>
      <c r="G1" s="11"/>
    </row>
    <row r="2" spans="1:7" ht="15" x14ac:dyDescent="0.25">
      <c r="A2" s="27" t="s">
        <v>10</v>
      </c>
      <c r="B2" s="27"/>
      <c r="C2" s="10"/>
      <c r="D2" s="10"/>
      <c r="E2" s="10"/>
      <c r="F2" s="11"/>
      <c r="G2" s="11"/>
    </row>
    <row r="3" spans="1:7" ht="15" x14ac:dyDescent="0.25">
      <c r="A3" s="27" t="s">
        <v>14</v>
      </c>
      <c r="B3" s="27" t="s">
        <v>7</v>
      </c>
      <c r="C3" s="10"/>
      <c r="D3" s="10"/>
      <c r="E3" s="10"/>
      <c r="F3" s="11"/>
      <c r="G3" s="11"/>
    </row>
    <row r="4" spans="1:7" ht="15" x14ac:dyDescent="0.25">
      <c r="A4" s="10" t="s">
        <v>8</v>
      </c>
      <c r="B4" s="10"/>
      <c r="C4" s="10"/>
      <c r="D4" s="10"/>
      <c r="E4" s="10"/>
      <c r="F4" s="11"/>
      <c r="G4" s="11"/>
    </row>
    <row r="5" spans="1:7" ht="15" x14ac:dyDescent="0.25">
      <c r="A5" s="10" t="s">
        <v>9</v>
      </c>
      <c r="B5" s="10"/>
      <c r="C5" s="10"/>
      <c r="D5" s="10"/>
      <c r="E5" s="10"/>
      <c r="F5" s="11"/>
      <c r="G5" s="11"/>
    </row>
    <row r="6" spans="1:7" ht="44.1" customHeight="1" x14ac:dyDescent="0.25">
      <c r="A6" s="9"/>
      <c r="B6" s="6"/>
      <c r="C6" s="6"/>
      <c r="D6" s="6"/>
      <c r="E6" s="6"/>
    </row>
    <row r="7" spans="1:7" ht="44.1" customHeight="1" x14ac:dyDescent="0.25">
      <c r="A7" s="25" t="s">
        <v>37</v>
      </c>
      <c r="B7" s="25"/>
      <c r="C7" s="25"/>
      <c r="D7" s="25"/>
      <c r="E7" s="25"/>
    </row>
    <row r="8" spans="1:7" s="2" customFormat="1" ht="18" x14ac:dyDescent="0.25">
      <c r="A8" s="15" t="s">
        <v>1</v>
      </c>
      <c r="B8" s="15" t="s">
        <v>2</v>
      </c>
      <c r="C8" s="15" t="s">
        <v>3</v>
      </c>
      <c r="D8" s="15" t="s">
        <v>4</v>
      </c>
      <c r="E8" s="15" t="s">
        <v>13</v>
      </c>
    </row>
    <row r="9" spans="1:7" s="2" customFormat="1" ht="25.5" customHeight="1" x14ac:dyDescent="0.25">
      <c r="A9" s="16" t="s">
        <v>0</v>
      </c>
      <c r="B9" s="16" t="str">
        <f t="array" ref="B9">IFERROR(INDEX(#REF!,SMALL(IF(#REF!=rngInvoice,ROW(#REF!)-ROW(#REF!)), ROW(#REF!)), MATCH($B$8,#REF!, 0)),"")</f>
        <v/>
      </c>
      <c r="C9" s="18" t="str">
        <f t="array" ref="C9">IFERROR(INDEX(#REF!,SMALL(IF(#REF!=rngInvoice,ROW(#REF!)-ROW(#REF!)), ROW(#REF!)), MATCH($C$8,#REF!, 0)),"")</f>
        <v/>
      </c>
      <c r="D9" s="19" t="s">
        <v>38</v>
      </c>
      <c r="E9" s="20">
        <v>217626.43</v>
      </c>
    </row>
    <row r="10" spans="1:7" s="2" customFormat="1" ht="29.25" customHeight="1" x14ac:dyDescent="0.25">
      <c r="A10" s="16" t="s">
        <v>0</v>
      </c>
      <c r="B10" s="16" t="str">
        <f t="array" ref="B10">IFERROR(INDEX(#REF!,SMALL(IF(#REF!=rngInvoice,ROW(#REF!)-ROW(#REF!)), ROW(6:6)), MATCH($B$8,#REF!, 0)),"")</f>
        <v/>
      </c>
      <c r="C10" s="18" t="str">
        <f t="array" ref="C10">IFERROR(INDEX(#REF!,SMALL(IF(#REF!=rngInvoice,ROW(#REF!)-ROW(#REF!)), ROW(6:6)), MATCH($C$8,#REF!, 0)),"")</f>
        <v/>
      </c>
      <c r="D10" s="21" t="s">
        <v>11</v>
      </c>
      <c r="E10" s="20">
        <v>35157.75</v>
      </c>
    </row>
    <row r="11" spans="1:7" s="2" customFormat="1" ht="27.75" customHeight="1" x14ac:dyDescent="0.25">
      <c r="A11" s="16" t="s">
        <v>0</v>
      </c>
      <c r="B11" s="16" t="str">
        <f t="array" ref="B11">IFERROR(INDEX(#REF!,SMALL(IF(#REF!=rngInvoice,ROW(#REF!)-ROW(#REF!)), ROW(6:6)), MATCH($B$8,#REF!, 0)),"")</f>
        <v/>
      </c>
      <c r="C11" s="18" t="str">
        <f t="array" ref="C11">IFERROR(INDEX(#REF!,SMALL(IF(#REF!=rngInvoice,ROW(#REF!)-ROW(#REF!)), ROW(6:6)), MATCH($C$8,#REF!, 0)),"")</f>
        <v/>
      </c>
      <c r="D11" s="21" t="s">
        <v>5</v>
      </c>
      <c r="E11" s="20">
        <f>1738.63+617.99+3202.99+417.13+422.69+619.14+2767.38+303.42+154.33+349.79+2757.57</f>
        <v>13351.060000000001</v>
      </c>
    </row>
    <row r="12" spans="1:7" s="2" customFormat="1" ht="27" customHeight="1" x14ac:dyDescent="0.25">
      <c r="A12" s="16" t="s">
        <v>0</v>
      </c>
      <c r="B12" s="16" t="str">
        <f t="array" ref="B12">IFERROR(INDEX(#REF!,SMALL(IF(#REF!=rngInvoice,ROW(#REF!)-ROW(#REF!)), ROW(3:3)), MATCH($B$8,#REF!, 0)),"")</f>
        <v/>
      </c>
      <c r="C12" s="18" t="str">
        <f t="array" ref="C12">IFERROR(INDEX(#REF!,SMALL(IF(#REF!=rngInvoice,ROW(#REF!)-ROW(#REF!)), ROW(3:3)), MATCH($C$8,#REF!, 0)),"")</f>
        <v/>
      </c>
      <c r="D12" s="18" t="s">
        <v>39</v>
      </c>
      <c r="E12" s="20">
        <f>960+427.04</f>
        <v>1387.04</v>
      </c>
    </row>
    <row r="13" spans="1:7" s="2" customFormat="1" ht="27" customHeight="1" x14ac:dyDescent="0.25">
      <c r="A13" s="16" t="s">
        <v>0</v>
      </c>
      <c r="B13" s="16"/>
      <c r="C13" s="18"/>
      <c r="D13" s="18" t="s">
        <v>18</v>
      </c>
      <c r="E13" s="22">
        <v>3300</v>
      </c>
    </row>
    <row r="14" spans="1:7" s="2" customFormat="1" ht="27" hidden="1" customHeight="1" x14ac:dyDescent="0.25">
      <c r="A14" s="16"/>
      <c r="B14" s="16"/>
      <c r="C14" s="18"/>
      <c r="D14" s="18"/>
      <c r="E14" s="20"/>
    </row>
    <row r="15" spans="1:7" s="12" customFormat="1" ht="30" x14ac:dyDescent="0.25">
      <c r="A15" s="16" t="s">
        <v>0</v>
      </c>
      <c r="B15" s="16" t="str">
        <f t="array" ref="B15">IFERROR(INDEX(#REF!,SMALL(IF(#REF!=rngInvoice,ROW(#REF!)-ROW(#REF!)), ROW(4:4)), MATCH($B$8,#REF!, 0)),"")</f>
        <v/>
      </c>
      <c r="C15" s="18" t="str">
        <f t="array" ref="C15">IFERROR(INDEX(#REF!,SMALL(IF(#REF!=rngInvoice,ROW(#REF!)-ROW(#REF!)), ROW(4:4)), MATCH($C$8,#REF!, 0)),"")</f>
        <v/>
      </c>
      <c r="D15" s="21" t="s">
        <v>34</v>
      </c>
      <c r="E15" s="20">
        <f>441.44+882.88</f>
        <v>1324.32</v>
      </c>
    </row>
    <row r="16" spans="1:7" ht="33.950000000000003" customHeight="1" thickBot="1" x14ac:dyDescent="0.3">
      <c r="A16" s="28" t="s">
        <v>12</v>
      </c>
      <c r="B16" s="29"/>
      <c r="C16" s="29"/>
      <c r="D16" s="29"/>
      <c r="E16" s="17">
        <f>SUM(E9:E15)</f>
        <v>272146.59999999998</v>
      </c>
    </row>
  </sheetData>
  <sheetProtection selectLockedCells="1"/>
  <mergeCells count="5">
    <mergeCell ref="A1:E1"/>
    <mergeCell ref="A2:B2"/>
    <mergeCell ref="A3:B3"/>
    <mergeCell ref="A7:E7"/>
    <mergeCell ref="A16:D16"/>
  </mergeCells>
  <conditionalFormatting sqref="A9:D15">
    <cfRule type="expression" dxfId="25" priority="1">
      <formula>MOD(ROW(),2)=0</formula>
    </cfRule>
  </conditionalFormatting>
  <conditionalFormatting sqref="E9:E15">
    <cfRule type="expression" dxfId="24" priority="2">
      <formula>MOD(ROW(),2)=0</formula>
    </cfRule>
    <cfRule type="expression" dxfId="23" priority="3">
      <formula>MOD(ROW(),2)=1</formula>
    </cfRule>
  </conditionalFormatting>
  <printOptions horizontalCentered="1"/>
  <pageMargins left="0.7" right="0.7" top="1" bottom="1" header="0.3" footer="0.3"/>
  <pageSetup paperSize="9" orientation="portrait" horizontalDpi="300" verticalDpi="300" r:id="rId1"/>
  <headerFooter differentFirst="1" alignWithMargins="0">
    <oddFooter>Page &amp;P of &amp;N</oddFooter>
  </headerFooter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AE080-A8FE-4F73-A719-FB81B45EE94D}">
  <sheetPr>
    <tabColor theme="4" tint="-0.499984740745262"/>
    <pageSetUpPr autoPageBreaks="0" fitToPage="1"/>
  </sheetPr>
  <dimension ref="A1:G16"/>
  <sheetViews>
    <sheetView showGridLines="0" zoomScaleNormal="100" workbookViewId="0">
      <selection activeCell="E9" sqref="E9:E15"/>
    </sheetView>
  </sheetViews>
  <sheetFormatPr defaultColWidth="9" defaultRowHeight="33.950000000000003" customHeight="1" x14ac:dyDescent="0.25"/>
  <cols>
    <col min="1" max="1" width="37.140625" style="5" customWidth="1"/>
    <col min="2" max="2" width="24.7109375" style="5" customWidth="1"/>
    <col min="3" max="3" width="23.42578125" style="5" customWidth="1"/>
    <col min="4" max="4" width="47.140625" style="5" bestFit="1" customWidth="1"/>
    <col min="5" max="5" width="14.28515625" style="5" bestFit="1" customWidth="1"/>
    <col min="6" max="6" width="11.28515625" style="1" customWidth="1"/>
    <col min="7" max="8" width="9" style="1"/>
    <col min="9" max="11" width="9.42578125" style="1" customWidth="1"/>
    <col min="12" max="16384" width="9" style="1"/>
  </cols>
  <sheetData>
    <row r="1" spans="1:7" ht="18" x14ac:dyDescent="0.25">
      <c r="A1" s="26" t="s">
        <v>6</v>
      </c>
      <c r="B1" s="26"/>
      <c r="C1" s="26"/>
      <c r="D1" s="26"/>
      <c r="E1" s="26"/>
      <c r="F1" s="11"/>
      <c r="G1" s="11"/>
    </row>
    <row r="2" spans="1:7" ht="15" x14ac:dyDescent="0.25">
      <c r="A2" s="27" t="s">
        <v>10</v>
      </c>
      <c r="B2" s="27"/>
      <c r="C2" s="10"/>
      <c r="D2" s="10"/>
      <c r="E2" s="10"/>
      <c r="F2" s="11"/>
      <c r="G2" s="11"/>
    </row>
    <row r="3" spans="1:7" ht="15" x14ac:dyDescent="0.25">
      <c r="A3" s="27" t="s">
        <v>14</v>
      </c>
      <c r="B3" s="27" t="s">
        <v>7</v>
      </c>
      <c r="C3" s="10"/>
      <c r="D3" s="10"/>
      <c r="E3" s="10"/>
      <c r="F3" s="11"/>
      <c r="G3" s="11"/>
    </row>
    <row r="4" spans="1:7" ht="15" x14ac:dyDescent="0.25">
      <c r="A4" s="10" t="s">
        <v>8</v>
      </c>
      <c r="B4" s="10"/>
      <c r="C4" s="10"/>
      <c r="D4" s="10"/>
      <c r="E4" s="10"/>
      <c r="F4" s="11"/>
      <c r="G4" s="11"/>
    </row>
    <row r="5" spans="1:7" ht="15" x14ac:dyDescent="0.25">
      <c r="A5" s="10" t="s">
        <v>9</v>
      </c>
      <c r="B5" s="10"/>
      <c r="C5" s="10"/>
      <c r="D5" s="10"/>
      <c r="E5" s="10"/>
      <c r="F5" s="11"/>
      <c r="G5" s="11"/>
    </row>
    <row r="6" spans="1:7" ht="44.1" customHeight="1" x14ac:dyDescent="0.25">
      <c r="A6" s="9"/>
      <c r="B6" s="6"/>
      <c r="C6" s="6"/>
      <c r="D6" s="6"/>
      <c r="E6" s="6"/>
    </row>
    <row r="7" spans="1:7" ht="44.1" customHeight="1" x14ac:dyDescent="0.25">
      <c r="A7" s="25" t="s">
        <v>40</v>
      </c>
      <c r="B7" s="25"/>
      <c r="C7" s="25"/>
      <c r="D7" s="25"/>
      <c r="E7" s="25"/>
    </row>
    <row r="8" spans="1:7" s="2" customFormat="1" ht="18" x14ac:dyDescent="0.25">
      <c r="A8" s="15" t="s">
        <v>1</v>
      </c>
      <c r="B8" s="15" t="s">
        <v>2</v>
      </c>
      <c r="C8" s="15" t="s">
        <v>3</v>
      </c>
      <c r="D8" s="15" t="s">
        <v>4</v>
      </c>
      <c r="E8" s="15" t="s">
        <v>13</v>
      </c>
    </row>
    <row r="9" spans="1:7" s="2" customFormat="1" ht="25.5" customHeight="1" x14ac:dyDescent="0.25">
      <c r="A9" s="16" t="s">
        <v>0</v>
      </c>
      <c r="B9" s="16" t="str">
        <f t="array" ref="B9">IFERROR(INDEX(#REF!,SMALL(IF(#REF!=rngInvoice,ROW(#REF!)-ROW(#REF!)), ROW(#REF!)), MATCH($B$8,#REF!, 0)),"")</f>
        <v/>
      </c>
      <c r="C9" s="18" t="str">
        <f t="array" ref="C9">IFERROR(INDEX(#REF!,SMALL(IF(#REF!=rngInvoice,ROW(#REF!)-ROW(#REF!)), ROW(#REF!)), MATCH($C$8,#REF!, 0)),"")</f>
        <v/>
      </c>
      <c r="D9" s="19" t="s">
        <v>41</v>
      </c>
      <c r="E9" s="20">
        <v>206699.33</v>
      </c>
    </row>
    <row r="10" spans="1:7" s="2" customFormat="1" ht="29.25" customHeight="1" x14ac:dyDescent="0.25">
      <c r="A10" s="16" t="s">
        <v>0</v>
      </c>
      <c r="B10" s="16" t="str">
        <f t="array" ref="B10">IFERROR(INDEX(#REF!,SMALL(IF(#REF!=rngInvoice,ROW(#REF!)-ROW(#REF!)), ROW(6:6)), MATCH($B$8,#REF!, 0)),"")</f>
        <v/>
      </c>
      <c r="C10" s="18" t="str">
        <f t="array" ref="C10">IFERROR(INDEX(#REF!,SMALL(IF(#REF!=rngInvoice,ROW(#REF!)-ROW(#REF!)), ROW(6:6)), MATCH($C$8,#REF!, 0)),"")</f>
        <v/>
      </c>
      <c r="D10" s="21" t="s">
        <v>11</v>
      </c>
      <c r="E10" s="20">
        <v>35294.480000000003</v>
      </c>
    </row>
    <row r="11" spans="1:7" s="2" customFormat="1" ht="27.75" customHeight="1" x14ac:dyDescent="0.25">
      <c r="A11" s="16" t="s">
        <v>0</v>
      </c>
      <c r="B11" s="16" t="str">
        <f t="array" ref="B11">IFERROR(INDEX(#REF!,SMALL(IF(#REF!=rngInvoice,ROW(#REF!)-ROW(#REF!)), ROW(6:6)), MATCH($B$8,#REF!, 0)),"")</f>
        <v/>
      </c>
      <c r="C11" s="18" t="str">
        <f t="array" ref="C11">IFERROR(INDEX(#REF!,SMALL(IF(#REF!=rngInvoice,ROW(#REF!)-ROW(#REF!)), ROW(6:6)), MATCH($C$8,#REF!, 0)),"")</f>
        <v/>
      </c>
      <c r="D11" s="21" t="s">
        <v>5</v>
      </c>
      <c r="E11" s="20">
        <v>11763.01</v>
      </c>
    </row>
    <row r="12" spans="1:7" s="2" customFormat="1" ht="27" hidden="1" customHeight="1" x14ac:dyDescent="0.25">
      <c r="A12" s="16" t="s">
        <v>0</v>
      </c>
      <c r="B12" s="16" t="str">
        <f t="array" ref="B12">IFERROR(INDEX(#REF!,SMALL(IF(#REF!=rngInvoice,ROW(#REF!)-ROW(#REF!)), ROW(3:3)), MATCH($B$8,#REF!, 0)),"")</f>
        <v/>
      </c>
      <c r="C12" s="18" t="str">
        <f t="array" ref="C12">IFERROR(INDEX(#REF!,SMALL(IF(#REF!=rngInvoice,ROW(#REF!)-ROW(#REF!)), ROW(3:3)), MATCH($C$8,#REF!, 0)),"")</f>
        <v/>
      </c>
      <c r="D12" s="18" t="s">
        <v>39</v>
      </c>
      <c r="E12" s="20"/>
    </row>
    <row r="13" spans="1:7" s="2" customFormat="1" ht="27" hidden="1" customHeight="1" x14ac:dyDescent="0.25">
      <c r="A13" s="16" t="s">
        <v>0</v>
      </c>
      <c r="B13" s="16"/>
      <c r="C13" s="18"/>
      <c r="D13" s="18" t="s">
        <v>18</v>
      </c>
      <c r="E13" s="22"/>
    </row>
    <row r="14" spans="1:7" s="2" customFormat="1" ht="27" hidden="1" customHeight="1" x14ac:dyDescent="0.25">
      <c r="A14" s="16"/>
      <c r="B14" s="16"/>
      <c r="C14" s="18"/>
      <c r="D14" s="18"/>
      <c r="E14" s="20"/>
    </row>
    <row r="15" spans="1:7" s="12" customFormat="1" ht="30" x14ac:dyDescent="0.25">
      <c r="A15" s="16" t="s">
        <v>0</v>
      </c>
      <c r="B15" s="16" t="str">
        <f t="array" ref="B15">IFERROR(INDEX(#REF!,SMALL(IF(#REF!=rngInvoice,ROW(#REF!)-ROW(#REF!)), ROW(4:4)), MATCH($B$8,#REF!, 0)),"")</f>
        <v/>
      </c>
      <c r="C15" s="18" t="str">
        <f t="array" ref="C15">IFERROR(INDEX(#REF!,SMALL(IF(#REF!=rngInvoice,ROW(#REF!)-ROW(#REF!)), ROW(4:4)), MATCH($C$8,#REF!, 0)),"")</f>
        <v/>
      </c>
      <c r="D15" s="21" t="s">
        <v>34</v>
      </c>
      <c r="E15" s="20">
        <v>441.44</v>
      </c>
    </row>
    <row r="16" spans="1:7" ht="33.950000000000003" customHeight="1" thickBot="1" x14ac:dyDescent="0.3">
      <c r="A16" s="28" t="s">
        <v>12</v>
      </c>
      <c r="B16" s="29"/>
      <c r="C16" s="29"/>
      <c r="D16" s="29"/>
      <c r="E16" s="17">
        <f>SUM(E9:E15)</f>
        <v>254198.26</v>
      </c>
    </row>
  </sheetData>
  <sheetProtection selectLockedCells="1"/>
  <mergeCells count="5">
    <mergeCell ref="A1:E1"/>
    <mergeCell ref="A2:B2"/>
    <mergeCell ref="A3:B3"/>
    <mergeCell ref="A7:E7"/>
    <mergeCell ref="A16:D16"/>
  </mergeCells>
  <conditionalFormatting sqref="A9:D15">
    <cfRule type="expression" dxfId="22" priority="1">
      <formula>MOD(ROW(),2)=0</formula>
    </cfRule>
  </conditionalFormatting>
  <conditionalFormatting sqref="E9:E15">
    <cfRule type="expression" dxfId="21" priority="2">
      <formula>MOD(ROW(),2)=0</formula>
    </cfRule>
    <cfRule type="expression" dxfId="20" priority="3">
      <formula>MOD(ROW(),2)=1</formula>
    </cfRule>
  </conditionalFormatting>
  <printOptions horizontalCentered="1"/>
  <pageMargins left="0.7" right="0.7" top="1" bottom="1" header="0.3" footer="0.3"/>
  <pageSetup paperSize="9" orientation="portrait" horizontalDpi="300" verticalDpi="300" r:id="rId1"/>
  <headerFooter differentFirst="1" alignWithMargins="0">
    <oddFooter>Page &amp;P of &amp;N</oddFooter>
  </headerFooter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FEA9E-1C3D-4628-BDFD-A0BD128BA000}">
  <sheetPr>
    <tabColor theme="4" tint="-0.499984740745262"/>
    <pageSetUpPr autoPageBreaks="0" fitToPage="1"/>
  </sheetPr>
  <dimension ref="A1:G16"/>
  <sheetViews>
    <sheetView showGridLines="0" zoomScaleNormal="100" workbookViewId="0">
      <selection activeCell="J23" sqref="J23:K23"/>
    </sheetView>
  </sheetViews>
  <sheetFormatPr defaultColWidth="9" defaultRowHeight="33.950000000000003" customHeight="1" x14ac:dyDescent="0.25"/>
  <cols>
    <col min="1" max="1" width="37.140625" style="5" customWidth="1"/>
    <col min="2" max="2" width="24.7109375" style="5" customWidth="1"/>
    <col min="3" max="3" width="23.42578125" style="5" customWidth="1"/>
    <col min="4" max="4" width="47.140625" style="5" bestFit="1" customWidth="1"/>
    <col min="5" max="5" width="14.28515625" style="5" bestFit="1" customWidth="1"/>
    <col min="6" max="6" width="11.28515625" style="1" customWidth="1"/>
    <col min="7" max="8" width="9" style="1"/>
    <col min="9" max="11" width="9.42578125" style="1" customWidth="1"/>
    <col min="12" max="16384" width="9" style="1"/>
  </cols>
  <sheetData>
    <row r="1" spans="1:7" ht="18" x14ac:dyDescent="0.25">
      <c r="A1" s="26" t="s">
        <v>6</v>
      </c>
      <c r="B1" s="26"/>
      <c r="C1" s="26"/>
      <c r="D1" s="26"/>
      <c r="E1" s="26"/>
      <c r="F1" s="11"/>
      <c r="G1" s="11"/>
    </row>
    <row r="2" spans="1:7" ht="15" x14ac:dyDescent="0.25">
      <c r="A2" s="27" t="s">
        <v>10</v>
      </c>
      <c r="B2" s="27"/>
      <c r="C2" s="10"/>
      <c r="D2" s="10"/>
      <c r="E2" s="10"/>
      <c r="F2" s="11"/>
      <c r="G2" s="11"/>
    </row>
    <row r="3" spans="1:7" ht="15" x14ac:dyDescent="0.25">
      <c r="A3" s="27" t="s">
        <v>14</v>
      </c>
      <c r="B3" s="27" t="s">
        <v>7</v>
      </c>
      <c r="C3" s="10"/>
      <c r="D3" s="10"/>
      <c r="E3" s="10"/>
      <c r="F3" s="11"/>
      <c r="G3" s="11"/>
    </row>
    <row r="4" spans="1:7" ht="15" x14ac:dyDescent="0.25">
      <c r="A4" s="10" t="s">
        <v>8</v>
      </c>
      <c r="B4" s="10"/>
      <c r="C4" s="10"/>
      <c r="D4" s="10"/>
      <c r="E4" s="10"/>
      <c r="F4" s="11"/>
      <c r="G4" s="11"/>
    </row>
    <row r="5" spans="1:7" ht="15" x14ac:dyDescent="0.25">
      <c r="A5" s="10" t="s">
        <v>9</v>
      </c>
      <c r="B5" s="10"/>
      <c r="C5" s="10"/>
      <c r="D5" s="10"/>
      <c r="E5" s="10"/>
      <c r="F5" s="11"/>
      <c r="G5" s="11"/>
    </row>
    <row r="6" spans="1:7" ht="44.1" customHeight="1" x14ac:dyDescent="0.25">
      <c r="A6" s="9"/>
      <c r="B6" s="6"/>
      <c r="C6" s="6"/>
      <c r="D6" s="6"/>
      <c r="E6" s="6"/>
    </row>
    <row r="7" spans="1:7" ht="44.1" customHeight="1" x14ac:dyDescent="0.25">
      <c r="A7" s="25" t="s">
        <v>45</v>
      </c>
      <c r="B7" s="25"/>
      <c r="C7" s="25"/>
      <c r="D7" s="25"/>
      <c r="E7" s="25"/>
    </row>
    <row r="8" spans="1:7" s="2" customFormat="1" ht="18" x14ac:dyDescent="0.25">
      <c r="A8" s="15" t="s">
        <v>1</v>
      </c>
      <c r="B8" s="15" t="s">
        <v>2</v>
      </c>
      <c r="C8" s="15" t="s">
        <v>3</v>
      </c>
      <c r="D8" s="15" t="s">
        <v>4</v>
      </c>
      <c r="E8" s="15" t="s">
        <v>13</v>
      </c>
    </row>
    <row r="9" spans="1:7" s="2" customFormat="1" ht="25.5" customHeight="1" x14ac:dyDescent="0.25">
      <c r="A9" s="16" t="s">
        <v>0</v>
      </c>
      <c r="B9" s="16" t="str">
        <f t="array" ref="B9">IFERROR(INDEX(#REF!,SMALL(IF(#REF!=rngInvoice,ROW(#REF!)-ROW(#REF!)), ROW(#REF!)), MATCH($B$8,#REF!, 0)),"")</f>
        <v/>
      </c>
      <c r="C9" s="18" t="str">
        <f t="array" ref="C9">IFERROR(INDEX(#REF!,SMALL(IF(#REF!=rngInvoice,ROW(#REF!)-ROW(#REF!)), ROW(#REF!)), MATCH($C$8,#REF!, 0)),"")</f>
        <v/>
      </c>
      <c r="D9" s="19" t="s">
        <v>46</v>
      </c>
      <c r="E9" s="20">
        <f>217400.15-E11</f>
        <v>203321.13999999998</v>
      </c>
    </row>
    <row r="10" spans="1:7" s="2" customFormat="1" ht="29.25" customHeight="1" x14ac:dyDescent="0.25">
      <c r="A10" s="16" t="s">
        <v>0</v>
      </c>
      <c r="B10" s="16" t="str">
        <f t="array" ref="B10">IFERROR(INDEX(#REF!,SMALL(IF(#REF!=rngInvoice,ROW(#REF!)-ROW(#REF!)), ROW(6:6)), MATCH($B$8,#REF!, 0)),"")</f>
        <v/>
      </c>
      <c r="C10" s="18" t="str">
        <f t="array" ref="C10">IFERROR(INDEX(#REF!,SMALL(IF(#REF!=rngInvoice,ROW(#REF!)-ROW(#REF!)), ROW(6:6)), MATCH($C$8,#REF!, 0)),"")</f>
        <v/>
      </c>
      <c r="D10" s="21" t="s">
        <v>11</v>
      </c>
      <c r="E10" s="20">
        <v>35075.75</v>
      </c>
    </row>
    <row r="11" spans="1:7" s="2" customFormat="1" ht="27.75" customHeight="1" x14ac:dyDescent="0.25">
      <c r="A11" s="16" t="s">
        <v>0</v>
      </c>
      <c r="B11" s="16" t="str">
        <f t="array" ref="B11">IFERROR(INDEX(#REF!,SMALL(IF(#REF!=rngInvoice,ROW(#REF!)-ROW(#REF!)), ROW(6:6)), MATCH($B$8,#REF!, 0)),"")</f>
        <v/>
      </c>
      <c r="C11" s="18" t="str">
        <f t="array" ref="C11">IFERROR(INDEX(#REF!,SMALL(IF(#REF!=rngInvoice,ROW(#REF!)-ROW(#REF!)), ROW(6:6)), MATCH($C$8,#REF!, 0)),"")</f>
        <v/>
      </c>
      <c r="D11" s="21" t="s">
        <v>5</v>
      </c>
      <c r="E11" s="20">
        <v>14079.01</v>
      </c>
    </row>
    <row r="12" spans="1:7" s="2" customFormat="1" ht="27" hidden="1" customHeight="1" x14ac:dyDescent="0.25">
      <c r="A12" s="16" t="s">
        <v>0</v>
      </c>
      <c r="B12" s="16" t="str">
        <f t="array" ref="B12">IFERROR(INDEX(#REF!,SMALL(IF(#REF!=rngInvoice,ROW(#REF!)-ROW(#REF!)), ROW(3:3)), MATCH($B$8,#REF!, 0)),"")</f>
        <v/>
      </c>
      <c r="C12" s="18" t="str">
        <f t="array" ref="C12">IFERROR(INDEX(#REF!,SMALL(IF(#REF!=rngInvoice,ROW(#REF!)-ROW(#REF!)), ROW(3:3)), MATCH($C$8,#REF!, 0)),"")</f>
        <v/>
      </c>
      <c r="D12" s="18" t="s">
        <v>39</v>
      </c>
      <c r="E12" s="20"/>
    </row>
    <row r="13" spans="1:7" s="2" customFormat="1" ht="27" hidden="1" customHeight="1" x14ac:dyDescent="0.25">
      <c r="A13" s="16" t="s">
        <v>0</v>
      </c>
      <c r="B13" s="16"/>
      <c r="C13" s="18"/>
      <c r="D13" s="18" t="s">
        <v>18</v>
      </c>
      <c r="E13" s="22"/>
    </row>
    <row r="14" spans="1:7" s="2" customFormat="1" ht="27" hidden="1" customHeight="1" x14ac:dyDescent="0.25">
      <c r="A14" s="16"/>
      <c r="B14" s="16"/>
      <c r="C14" s="18"/>
      <c r="D14" s="18"/>
      <c r="E14" s="20"/>
    </row>
    <row r="15" spans="1:7" s="12" customFormat="1" ht="15.75" x14ac:dyDescent="0.25">
      <c r="A15" s="16" t="s">
        <v>0</v>
      </c>
      <c r="B15" s="16" t="str">
        <f t="array" ref="B15">IFERROR(INDEX(#REF!,SMALL(IF(#REF!=rngInvoice,ROW(#REF!)-ROW(#REF!)), ROW(4:4)), MATCH($B$8,#REF!, 0)),"")</f>
        <v/>
      </c>
      <c r="C15" s="18" t="str">
        <f t="array" ref="C15">IFERROR(INDEX(#REF!,SMALL(IF(#REF!=rngInvoice,ROW(#REF!)-ROW(#REF!)), ROW(4:4)), MATCH($C$8,#REF!, 0)),"")</f>
        <v/>
      </c>
      <c r="D15" s="21" t="s">
        <v>39</v>
      </c>
      <c r="E15" s="20">
        <v>436.53</v>
      </c>
    </row>
    <row r="16" spans="1:7" ht="33.950000000000003" customHeight="1" thickBot="1" x14ac:dyDescent="0.3">
      <c r="A16" s="28" t="s">
        <v>12</v>
      </c>
      <c r="B16" s="29"/>
      <c r="C16" s="29"/>
      <c r="D16" s="29"/>
      <c r="E16" s="17">
        <f>SUM(E9:E15)</f>
        <v>252912.43</v>
      </c>
    </row>
  </sheetData>
  <sheetProtection selectLockedCells="1"/>
  <mergeCells count="5">
    <mergeCell ref="A1:E1"/>
    <mergeCell ref="A2:B2"/>
    <mergeCell ref="A3:B3"/>
    <mergeCell ref="A7:E7"/>
    <mergeCell ref="A16:D16"/>
  </mergeCells>
  <conditionalFormatting sqref="A9:D15">
    <cfRule type="expression" dxfId="16" priority="1">
      <formula>MOD(ROW(),2)=0</formula>
    </cfRule>
  </conditionalFormatting>
  <conditionalFormatting sqref="E9:E15">
    <cfRule type="expression" dxfId="15" priority="2">
      <formula>MOD(ROW(),2)=0</formula>
    </cfRule>
    <cfRule type="expression" dxfId="14" priority="3">
      <formula>MOD(ROW(),2)=1</formula>
    </cfRule>
  </conditionalFormatting>
  <printOptions horizontalCentered="1"/>
  <pageMargins left="0.7" right="0.7" top="1" bottom="1" header="0.3" footer="0.3"/>
  <pageSetup paperSize="9" orientation="portrait" horizontalDpi="300" verticalDpi="300" r:id="rId1"/>
  <headerFooter differentFirst="1" alignWithMargins="0">
    <oddFooter>Page &amp;P of &amp;N</oddFooter>
  </headerFooter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2FF0F-788C-4835-BBBB-7E1A0C64E739}">
  <sheetPr>
    <tabColor theme="4" tint="-0.499984740745262"/>
    <pageSetUpPr autoPageBreaks="0" fitToPage="1"/>
  </sheetPr>
  <dimension ref="A1:G16"/>
  <sheetViews>
    <sheetView showGridLines="0" tabSelected="1" zoomScaleNormal="100" workbookViewId="0">
      <selection activeCell="E19" sqref="E19"/>
    </sheetView>
  </sheetViews>
  <sheetFormatPr defaultColWidth="9" defaultRowHeight="33.950000000000003" customHeight="1" x14ac:dyDescent="0.25"/>
  <cols>
    <col min="1" max="1" width="37.140625" style="5" customWidth="1"/>
    <col min="2" max="2" width="24.7109375" style="5" customWidth="1"/>
    <col min="3" max="3" width="23.42578125" style="5" customWidth="1"/>
    <col min="4" max="4" width="47.140625" style="5" bestFit="1" customWidth="1"/>
    <col min="5" max="5" width="14.28515625" style="5" bestFit="1" customWidth="1"/>
    <col min="6" max="6" width="11.28515625" style="1" customWidth="1"/>
    <col min="7" max="8" width="9" style="1"/>
    <col min="9" max="11" width="9.42578125" style="1" customWidth="1"/>
    <col min="12" max="16384" width="9" style="1"/>
  </cols>
  <sheetData>
    <row r="1" spans="1:7" ht="18" x14ac:dyDescent="0.25">
      <c r="A1" s="26" t="s">
        <v>6</v>
      </c>
      <c r="B1" s="26"/>
      <c r="C1" s="26"/>
      <c r="D1" s="26"/>
      <c r="E1" s="26"/>
      <c r="F1" s="11"/>
      <c r="G1" s="11"/>
    </row>
    <row r="2" spans="1:7" ht="15" x14ac:dyDescent="0.25">
      <c r="A2" s="27" t="s">
        <v>10</v>
      </c>
      <c r="B2" s="27"/>
      <c r="C2" s="10"/>
      <c r="D2" s="10"/>
      <c r="E2" s="10"/>
      <c r="F2" s="11"/>
      <c r="G2" s="11"/>
    </row>
    <row r="3" spans="1:7" ht="15" x14ac:dyDescent="0.25">
      <c r="A3" s="27" t="s">
        <v>14</v>
      </c>
      <c r="B3" s="27" t="s">
        <v>7</v>
      </c>
      <c r="C3" s="10"/>
      <c r="D3" s="10"/>
      <c r="E3" s="10"/>
      <c r="F3" s="11"/>
      <c r="G3" s="11"/>
    </row>
    <row r="4" spans="1:7" ht="15" x14ac:dyDescent="0.25">
      <c r="A4" s="10" t="s">
        <v>8</v>
      </c>
      <c r="B4" s="10"/>
      <c r="C4" s="10"/>
      <c r="D4" s="10"/>
      <c r="E4" s="10"/>
      <c r="F4" s="11"/>
      <c r="G4" s="11"/>
    </row>
    <row r="5" spans="1:7" ht="15" x14ac:dyDescent="0.25">
      <c r="A5" s="10" t="s">
        <v>9</v>
      </c>
      <c r="B5" s="10"/>
      <c r="C5" s="10"/>
      <c r="D5" s="10"/>
      <c r="E5" s="10"/>
      <c r="F5" s="11"/>
      <c r="G5" s="11"/>
    </row>
    <row r="6" spans="1:7" ht="44.1" customHeight="1" x14ac:dyDescent="0.25">
      <c r="A6" s="9"/>
      <c r="B6" s="6"/>
      <c r="C6" s="6"/>
      <c r="D6" s="6"/>
      <c r="E6" s="6"/>
    </row>
    <row r="7" spans="1:7" ht="44.1" customHeight="1" x14ac:dyDescent="0.25">
      <c r="A7" s="25" t="s">
        <v>42</v>
      </c>
      <c r="B7" s="25"/>
      <c r="C7" s="25"/>
      <c r="D7" s="25"/>
      <c r="E7" s="25"/>
    </row>
    <row r="8" spans="1:7" s="2" customFormat="1" ht="18" x14ac:dyDescent="0.25">
      <c r="A8" s="15" t="s">
        <v>1</v>
      </c>
      <c r="B8" s="15" t="s">
        <v>2</v>
      </c>
      <c r="C8" s="15" t="s">
        <v>3</v>
      </c>
      <c r="D8" s="15" t="s">
        <v>4</v>
      </c>
      <c r="E8" s="15" t="s">
        <v>13</v>
      </c>
    </row>
    <row r="9" spans="1:7" s="2" customFormat="1" ht="25.5" customHeight="1" x14ac:dyDescent="0.25">
      <c r="A9" s="16" t="s">
        <v>0</v>
      </c>
      <c r="B9" s="16" t="str">
        <f t="array" ref="B9">IFERROR(INDEX(#REF!,SMALL(IF(#REF!=rngInvoice,ROW(#REF!)-ROW(#REF!)), ROW(#REF!)), MATCH($B$8,#REF!, 0)),"")</f>
        <v/>
      </c>
      <c r="C9" s="18" t="str">
        <f t="array" ref="C9">IFERROR(INDEX(#REF!,SMALL(IF(#REF!=rngInvoice,ROW(#REF!)-ROW(#REF!)), ROW(#REF!)), MATCH($C$8,#REF!, 0)),"")</f>
        <v/>
      </c>
      <c r="D9" s="19" t="s">
        <v>43</v>
      </c>
      <c r="E9" s="20">
        <v>199178.51</v>
      </c>
    </row>
    <row r="10" spans="1:7" s="2" customFormat="1" ht="29.25" customHeight="1" x14ac:dyDescent="0.25">
      <c r="A10" s="16" t="s">
        <v>0</v>
      </c>
      <c r="B10" s="16" t="str">
        <f t="array" ref="B10">IFERROR(INDEX(#REF!,SMALL(IF(#REF!=rngInvoice,ROW(#REF!)-ROW(#REF!)), ROW(6:6)), MATCH($B$8,#REF!, 0)),"")</f>
        <v/>
      </c>
      <c r="C10" s="18" t="str">
        <f t="array" ref="C10">IFERROR(INDEX(#REF!,SMALL(IF(#REF!=rngInvoice,ROW(#REF!)-ROW(#REF!)), ROW(6:6)), MATCH($C$8,#REF!, 0)),"")</f>
        <v/>
      </c>
      <c r="D10" s="21" t="s">
        <v>11</v>
      </c>
      <c r="E10" s="20">
        <v>34801.4</v>
      </c>
    </row>
    <row r="11" spans="1:7" s="2" customFormat="1" ht="27.75" customHeight="1" x14ac:dyDescent="0.25">
      <c r="A11" s="16" t="s">
        <v>0</v>
      </c>
      <c r="B11" s="16" t="str">
        <f t="array" ref="B11">IFERROR(INDEX(#REF!,SMALL(IF(#REF!=rngInvoice,ROW(#REF!)-ROW(#REF!)), ROW(6:6)), MATCH($B$8,#REF!, 0)),"")</f>
        <v/>
      </c>
      <c r="C11" s="18" t="str">
        <f t="array" ref="C11">IFERROR(INDEX(#REF!,SMALL(IF(#REF!=rngInvoice,ROW(#REF!)-ROW(#REF!)), ROW(6:6)), MATCH($C$8,#REF!, 0)),"")</f>
        <v/>
      </c>
      <c r="D11" s="21" t="s">
        <v>5</v>
      </c>
      <c r="E11" s="20">
        <v>16947.560000000001</v>
      </c>
    </row>
    <row r="12" spans="1:7" s="2" customFormat="1" ht="27" hidden="1" customHeight="1" x14ac:dyDescent="0.25">
      <c r="A12" s="16" t="s">
        <v>0</v>
      </c>
      <c r="B12" s="16" t="str">
        <f t="array" ref="B12">IFERROR(INDEX(#REF!,SMALL(IF(#REF!=rngInvoice,ROW(#REF!)-ROW(#REF!)), ROW(3:3)), MATCH($B$8,#REF!, 0)),"")</f>
        <v/>
      </c>
      <c r="C12" s="18" t="str">
        <f t="array" ref="C12">IFERROR(INDEX(#REF!,SMALL(IF(#REF!=rngInvoice,ROW(#REF!)-ROW(#REF!)), ROW(3:3)), MATCH($C$8,#REF!, 0)),"")</f>
        <v/>
      </c>
      <c r="D12" s="18" t="s">
        <v>39</v>
      </c>
      <c r="E12" s="20"/>
    </row>
    <row r="13" spans="1:7" s="2" customFormat="1" ht="27" hidden="1" customHeight="1" x14ac:dyDescent="0.25">
      <c r="A13" s="16" t="s">
        <v>0</v>
      </c>
      <c r="B13" s="16"/>
      <c r="C13" s="18"/>
      <c r="D13" s="18" t="s">
        <v>18</v>
      </c>
      <c r="E13" s="22"/>
    </row>
    <row r="14" spans="1:7" s="2" customFormat="1" ht="27" hidden="1" customHeight="1" x14ac:dyDescent="0.25">
      <c r="A14" s="16"/>
      <c r="B14" s="16"/>
      <c r="C14" s="18"/>
      <c r="D14" s="18"/>
      <c r="E14" s="20"/>
    </row>
    <row r="15" spans="1:7" s="12" customFormat="1" ht="15.75" x14ac:dyDescent="0.25">
      <c r="A15" s="16" t="s">
        <v>0</v>
      </c>
      <c r="B15" s="16" t="str">
        <f t="array" ref="B15">IFERROR(INDEX(#REF!,SMALL(IF(#REF!=rngInvoice,ROW(#REF!)-ROW(#REF!)), ROW(4:4)), MATCH($B$8,#REF!, 0)),"")</f>
        <v/>
      </c>
      <c r="C15" s="18" t="str">
        <f t="array" ref="C15">IFERROR(INDEX(#REF!,SMALL(IF(#REF!=rngInvoice,ROW(#REF!)-ROW(#REF!)), ROW(4:4)), MATCH($C$8,#REF!, 0)),"")</f>
        <v/>
      </c>
      <c r="D15" s="21" t="s">
        <v>44</v>
      </c>
      <c r="E15" s="20">
        <v>441.44</v>
      </c>
    </row>
    <row r="16" spans="1:7" ht="33.950000000000003" customHeight="1" thickBot="1" x14ac:dyDescent="0.3">
      <c r="A16" s="28" t="s">
        <v>12</v>
      </c>
      <c r="B16" s="29"/>
      <c r="C16" s="29"/>
      <c r="D16" s="29"/>
      <c r="E16" s="17">
        <f>SUM(E9:E15)</f>
        <v>251368.91</v>
      </c>
    </row>
  </sheetData>
  <sheetProtection selectLockedCells="1"/>
  <mergeCells count="5">
    <mergeCell ref="A1:E1"/>
    <mergeCell ref="A2:B2"/>
    <mergeCell ref="A3:B3"/>
    <mergeCell ref="A7:E7"/>
    <mergeCell ref="A16:D16"/>
  </mergeCells>
  <conditionalFormatting sqref="A9:D15">
    <cfRule type="expression" dxfId="19" priority="1">
      <formula>MOD(ROW(),2)=0</formula>
    </cfRule>
  </conditionalFormatting>
  <conditionalFormatting sqref="E9:E15">
    <cfRule type="expression" dxfId="18" priority="2">
      <formula>MOD(ROW(),2)=0</formula>
    </cfRule>
    <cfRule type="expression" dxfId="17" priority="3">
      <formula>MOD(ROW(),2)=1</formula>
    </cfRule>
  </conditionalFormatting>
  <printOptions horizontalCentered="1"/>
  <pageMargins left="0.7" right="0.7" top="1" bottom="1" header="0.3" footer="0.3"/>
  <pageSetup paperSize="9" orientation="portrait" horizontalDpi="300" verticalDpi="300" r:id="rId1"/>
  <headerFooter differentFirst="1" alignWithMargins="0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12</vt:i4>
      </vt:variant>
    </vt:vector>
  </HeadingPairs>
  <TitlesOfParts>
    <vt:vector size="12" baseType="lpstr">
      <vt:lpstr>Svibanj25</vt:lpstr>
      <vt:lpstr>Lipanj25</vt:lpstr>
      <vt:lpstr>srpanj2025</vt:lpstr>
      <vt:lpstr>kolovoz2025</vt:lpstr>
      <vt:lpstr>rujan2025</vt:lpstr>
      <vt:lpstr>listopad2025</vt:lpstr>
      <vt:lpstr>studeni2025</vt:lpstr>
      <vt:lpstr>prosinac2025</vt:lpstr>
      <vt:lpstr>siječanj2026</vt:lpstr>
      <vt:lpstr>veljača 2026</vt:lpstr>
      <vt:lpstr>ožujak 2026  </vt:lpstr>
      <vt:lpstr>travanj 2026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Ivana</dc:creator>
  <cp:lastModifiedBy>Jelena Magdalenić Ciglar</cp:lastModifiedBy>
  <cp:lastPrinted>2024-02-08T13:43:49Z</cp:lastPrinted>
  <dcterms:created xsi:type="dcterms:W3CDTF">2016-11-01T03:33:07Z</dcterms:created>
  <dcterms:modified xsi:type="dcterms:W3CDTF">2026-05-14T11:48:14Z</dcterms:modified>
</cp:coreProperties>
</file>