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razen_blazeka_skole_hr/Documents/TŠČ OD 1.2.2010/FINANCIJSKI DOKUMENTI za 2021/"/>
    </mc:Choice>
  </mc:AlternateContent>
  <xr:revisionPtr revIDLastSave="1" documentId="8_{6EE0FB30-6E51-40C3-8543-48B7D4CB01AD}" xr6:coauthVersionLast="47" xr6:coauthVersionMax="47" xr10:uidLastSave="{2E83B02C-0841-4203-8D8E-7428B9FA49E4}"/>
  <bookViews>
    <workbookView xWindow="-120" yWindow="-120" windowWidth="29040" windowHeight="15840" xr2:uid="{00000000-000D-0000-FFFF-FFFF00000000}"/>
  </bookViews>
  <sheets>
    <sheet name="FP- 3 razina" sheetId="10" r:id="rId1"/>
  </sheets>
  <definedNames>
    <definedName name="_xlnm.Print_Area" localSheetId="0">'FP- 3 razina'!$A$1:$I$117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0" l="1"/>
  <c r="G89" i="10"/>
  <c r="I93" i="10"/>
  <c r="I95" i="10"/>
  <c r="I97" i="10"/>
  <c r="I109" i="10"/>
  <c r="G92" i="10"/>
  <c r="C92" i="10"/>
  <c r="H92" i="10"/>
  <c r="I92" i="10" s="1"/>
  <c r="C94" i="10" l="1"/>
  <c r="H94" i="10"/>
  <c r="G96" i="10"/>
  <c r="I96" i="10" s="1"/>
  <c r="I8" i="10"/>
  <c r="I9" i="10"/>
  <c r="C6" i="10"/>
  <c r="G94" i="10" l="1"/>
  <c r="I94" i="10" s="1"/>
  <c r="G16" i="10"/>
  <c r="C16" i="10"/>
  <c r="I98" i="10" l="1"/>
  <c r="I99" i="10"/>
  <c r="I101" i="10"/>
  <c r="I102" i="10"/>
  <c r="I103" i="10"/>
  <c r="I104" i="10"/>
  <c r="I105" i="10"/>
  <c r="I106" i="10"/>
  <c r="I107" i="10"/>
  <c r="I108" i="10"/>
  <c r="I110" i="10"/>
  <c r="I111" i="10"/>
  <c r="I112" i="10"/>
  <c r="I114" i="10"/>
  <c r="I91" i="10"/>
  <c r="I90" i="10"/>
  <c r="I88" i="10"/>
  <c r="I87" i="10"/>
  <c r="I86" i="10"/>
  <c r="I85" i="10"/>
  <c r="I84" i="10"/>
  <c r="I82" i="10"/>
  <c r="I81" i="10"/>
  <c r="I80" i="10"/>
  <c r="I79" i="10"/>
  <c r="I78" i="10"/>
  <c r="I77" i="10"/>
  <c r="I76" i="10"/>
  <c r="I75" i="10"/>
  <c r="I74" i="10"/>
  <c r="I73" i="10"/>
  <c r="I72" i="10"/>
  <c r="I70" i="10"/>
  <c r="I69" i="10"/>
  <c r="I68" i="10"/>
  <c r="I67" i="10"/>
  <c r="I66" i="10"/>
  <c r="I65" i="10"/>
  <c r="I63" i="10"/>
  <c r="I62" i="10"/>
  <c r="I61" i="10"/>
  <c r="I60" i="10"/>
  <c r="I59" i="10"/>
  <c r="I53" i="10"/>
  <c r="H58" i="10"/>
  <c r="H51" i="10" s="1"/>
  <c r="H52" i="10"/>
  <c r="H89" i="10"/>
  <c r="H100" i="10"/>
  <c r="I7" i="10"/>
  <c r="I10" i="10"/>
  <c r="I11" i="10"/>
  <c r="I12" i="10"/>
  <c r="I13" i="10"/>
  <c r="I14" i="10"/>
  <c r="I15" i="10"/>
  <c r="I17" i="10"/>
  <c r="I18" i="10"/>
  <c r="I26" i="10"/>
  <c r="I27" i="10"/>
  <c r="I28" i="10"/>
  <c r="I30" i="10"/>
  <c r="I40" i="10"/>
  <c r="I41" i="10"/>
  <c r="I42" i="10"/>
  <c r="I44" i="10"/>
  <c r="I46" i="10"/>
  <c r="H6" i="10"/>
  <c r="H29" i="10"/>
  <c r="H39" i="10"/>
  <c r="H5" i="10" l="1"/>
  <c r="H47" i="10" s="1"/>
  <c r="H116" i="10"/>
  <c r="I54" i="10"/>
  <c r="I71" i="10"/>
  <c r="H117" i="10" l="1"/>
  <c r="I64" i="10"/>
  <c r="I89" i="10"/>
  <c r="G6" i="10" l="1"/>
  <c r="I6" i="10" l="1"/>
  <c r="G5" i="10"/>
  <c r="E113" i="10"/>
  <c r="F114" i="10"/>
  <c r="F113" i="10" s="1"/>
  <c r="F90" i="10"/>
  <c r="F89" i="10" s="1"/>
  <c r="G113" i="10"/>
  <c r="I113" i="10" s="1"/>
  <c r="G100" i="10"/>
  <c r="I100" i="10" s="1"/>
  <c r="G45" i="10"/>
  <c r="I45" i="10" s="1"/>
  <c r="F44" i="10"/>
  <c r="G43" i="10"/>
  <c r="I43" i="10" s="1"/>
  <c r="G39" i="10"/>
  <c r="I39" i="10" s="1"/>
  <c r="G29" i="10"/>
  <c r="I29" i="10" s="1"/>
  <c r="F19" i="10"/>
  <c r="F17" i="10"/>
  <c r="I16" i="10"/>
  <c r="F15" i="10"/>
  <c r="F14" i="10"/>
  <c r="D15" i="10" l="1"/>
  <c r="G47" i="10" l="1"/>
  <c r="I5" i="10"/>
  <c r="E43" i="10"/>
  <c r="F43" i="10" s="1"/>
  <c r="D113" i="10"/>
  <c r="C113" i="10"/>
  <c r="E89" i="10"/>
  <c r="D90" i="10"/>
  <c r="C45" i="10"/>
  <c r="D44" i="10"/>
  <c r="C43" i="10"/>
  <c r="E100" i="10" l="1"/>
  <c r="F100" i="10" s="1"/>
  <c r="I47" i="10"/>
  <c r="E45" i="10"/>
  <c r="F45" i="10" s="1"/>
  <c r="D14" i="10"/>
  <c r="C100" i="10"/>
  <c r="E39" i="10"/>
  <c r="F39" i="10" s="1"/>
  <c r="D45" i="10" l="1"/>
  <c r="D100" i="10"/>
  <c r="D19" i="10" l="1"/>
  <c r="D52" i="10"/>
  <c r="D89" i="10"/>
  <c r="C52" i="10"/>
  <c r="C39" i="10"/>
  <c r="E37" i="10"/>
  <c r="G37" i="10" s="1"/>
  <c r="I37" i="10" s="1"/>
  <c r="E36" i="10"/>
  <c r="G36" i="10" s="1"/>
  <c r="I36" i="10" s="1"/>
  <c r="E35" i="10"/>
  <c r="G35" i="10" s="1"/>
  <c r="I35" i="10" s="1"/>
  <c r="E34" i="10"/>
  <c r="G34" i="10" s="1"/>
  <c r="I34" i="10" s="1"/>
  <c r="E33" i="10"/>
  <c r="G33" i="10" s="1"/>
  <c r="I33" i="10" s="1"/>
  <c r="E32" i="10"/>
  <c r="G32" i="10" s="1"/>
  <c r="I32" i="10" s="1"/>
  <c r="E31" i="10"/>
  <c r="G31" i="10" s="1"/>
  <c r="I31" i="10" s="1"/>
  <c r="C29" i="10"/>
  <c r="C5" i="10" s="1"/>
  <c r="E26" i="10"/>
  <c r="F26" i="10" s="1"/>
  <c r="E25" i="10"/>
  <c r="G25" i="10" s="1"/>
  <c r="I25" i="10" s="1"/>
  <c r="E24" i="10"/>
  <c r="G24" i="10" s="1"/>
  <c r="I24" i="10" s="1"/>
  <c r="E23" i="10"/>
  <c r="G23" i="10" s="1"/>
  <c r="I23" i="10" s="1"/>
  <c r="E22" i="10"/>
  <c r="G22" i="10" s="1"/>
  <c r="I22" i="10" s="1"/>
  <c r="E21" i="10"/>
  <c r="G21" i="10" s="1"/>
  <c r="I21" i="10" s="1"/>
  <c r="E20" i="10"/>
  <c r="G20" i="10" s="1"/>
  <c r="I20" i="10" s="1"/>
  <c r="C19" i="10"/>
  <c r="D17" i="10" s="1"/>
  <c r="G19" i="10" l="1"/>
  <c r="I19" i="10" s="1"/>
  <c r="E52" i="10"/>
  <c r="D39" i="10"/>
  <c r="C58" i="10"/>
  <c r="E29" i="10"/>
  <c r="E19" i="10"/>
  <c r="C51" i="10" l="1"/>
  <c r="C116" i="10" s="1"/>
  <c r="D29" i="10"/>
  <c r="F29" i="10"/>
  <c r="C47" i="10"/>
  <c r="C117" i="10" l="1"/>
  <c r="E6" i="10"/>
  <c r="E5" i="10" s="1"/>
  <c r="E47" i="10" s="1"/>
  <c r="D43" i="10"/>
  <c r="D58" i="10"/>
  <c r="D51" i="10" s="1"/>
  <c r="F58" i="10"/>
  <c r="D6" i="10" l="1"/>
  <c r="E58" i="10"/>
  <c r="E51" i="10" s="1"/>
  <c r="E116" i="10" s="1"/>
  <c r="E117" i="10" s="1"/>
  <c r="G58" i="10"/>
  <c r="F6" i="10"/>
  <c r="I58" i="10" l="1"/>
  <c r="F5" i="10"/>
  <c r="F47" i="10"/>
  <c r="I55" i="10" l="1"/>
  <c r="G52" i="10"/>
  <c r="G51" i="10" s="1"/>
  <c r="G116" i="10" s="1"/>
  <c r="I56" i="10"/>
  <c r="I57" i="10" l="1"/>
  <c r="I52" i="10"/>
  <c r="F52" i="10"/>
  <c r="F116" i="10" l="1"/>
  <c r="I51" i="10"/>
  <c r="F51" i="10"/>
  <c r="I116" i="10" l="1"/>
  <c r="G117" i="10"/>
</calcChain>
</file>

<file path=xl/sharedStrings.xml><?xml version="1.0" encoding="utf-8"?>
<sst xmlns="http://schemas.openxmlformats.org/spreadsheetml/2006/main" count="126" uniqueCount="118">
  <si>
    <t>broj konta</t>
  </si>
  <si>
    <t>PRIHODI POSLOVANJA</t>
  </si>
  <si>
    <t>POMOĆI iz inozemstva i od subjekata unutar općeg proračuna</t>
  </si>
  <si>
    <t>Prihodi od kamata za dane zajmove</t>
  </si>
  <si>
    <t>VLASTITI PRIHODI - obavljanjem osnovnih i ostalih poslova vlastite djelatnosti</t>
  </si>
  <si>
    <t xml:space="preserve">OSTALI NESPOMENUTI PRIHODI - prihodi od obavljanja ostalih poslova  </t>
  </si>
  <si>
    <t>Prihodi od prodaje proizvoda i robe te pruženih usluga i prihodi od donacija</t>
  </si>
  <si>
    <t>Prihodi od prodaje proizvoda i robe te pruženih usluga</t>
  </si>
  <si>
    <t>Donacije od pravnih i fizičkih osoba</t>
  </si>
  <si>
    <t>Tekuće donacije - u novcu</t>
  </si>
  <si>
    <t>Kapitalne donacije - u sredstvima</t>
  </si>
  <si>
    <t>PRIHODI IZ NADLEŽNOG PRORAČUNA</t>
  </si>
  <si>
    <t>prihodi za plaće (ASISTENTI U NASTAVI)</t>
  </si>
  <si>
    <t>hitne intervencije</t>
  </si>
  <si>
    <t>materijalni troškovi</t>
  </si>
  <si>
    <t>energenti - struja, plin</t>
  </si>
  <si>
    <t>prijevoz zaposlenika</t>
  </si>
  <si>
    <t>tekuće i investicijsko održavanje</t>
  </si>
  <si>
    <t>natjecanja županijska</t>
  </si>
  <si>
    <t>PRIHODI OD PRODAJE NEFINANCIJSKE IMOVINE</t>
  </si>
  <si>
    <t>Stambeni objekti</t>
  </si>
  <si>
    <t>broj  konta</t>
  </si>
  <si>
    <t>RASHODI POSLOVANJA</t>
  </si>
  <si>
    <t>Rashodi za zaposlene (osobni dohodak + neoporezivi dio)</t>
  </si>
  <si>
    <t>Materijalna prava</t>
  </si>
  <si>
    <t>Doprinosi na plaće- VLASTITA SREDSTVA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</si>
  <si>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</si>
  <si>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</si>
  <si>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</si>
  <si>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</si>
  <si>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</si>
  <si>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Ostale naknade troškova zaposlenima (vl.auto)</t>
  </si>
  <si>
    <t>Rashodi za materijal i energente</t>
  </si>
  <si>
    <t>Uredski materijal i ostali materijalni rashodi</t>
  </si>
  <si>
    <t>Materijal i sirovine (radionica, nastavni materijal, benzin za PN)</t>
  </si>
  <si>
    <t xml:space="preserve">Energija </t>
  </si>
  <si>
    <t>Materijal i dijelovi za tekuće i investicijsko održavanje</t>
  </si>
  <si>
    <t>Sitni inventar i auto gume</t>
  </si>
  <si>
    <t>Službena i zaštitna odjeća</t>
  </si>
  <si>
    <t>Rashodi za usluge</t>
  </si>
  <si>
    <t xml:space="preserve">Usluge telefona, pošte i prijevoza (telefon, Internet, poštarina, prijevoz) </t>
  </si>
  <si>
    <t>Usluge tekućeg i investicijskog održavanja (objekti, oprema, prijevozna sredstva)</t>
  </si>
  <si>
    <t>Usluge promidžbe i informiranja (tisak, promidžbeni materijal, elektronski mediji)</t>
  </si>
  <si>
    <t>Komunalne usluge (opskrba vodom, odvoz smeća, dimnjačarske usluge, usluge pranja)</t>
  </si>
  <si>
    <t>Zdravstvene usluge (pregledi zaposlenika, laboratorijske usluge)</t>
  </si>
  <si>
    <t>Intelektualne i osobne usluge (autorski honorari, ugovori o djelu, usluge odvjetnika i takse)</t>
  </si>
  <si>
    <t>Računalne usluge (ažuriranje računalnih baza, razvoj software-a, ostale računalne usluge)</t>
  </si>
  <si>
    <t>Ostali nespomenuti rashodi poslovanja</t>
  </si>
  <si>
    <t>Premije osiguranja (učenici, prijevozna sredstva)</t>
  </si>
  <si>
    <t>Reprezentacija</t>
  </si>
  <si>
    <t>Članarine</t>
  </si>
  <si>
    <t>Troškovi sudskih postupka</t>
  </si>
  <si>
    <t>Ostali nespomenuti rashodi   (natjecanja, cvijeće, darovi djeci, prijevozi izlet, uč.mape ..)</t>
  </si>
  <si>
    <t>Financijski rashodi</t>
  </si>
  <si>
    <t>Kamate za primljene zajmove</t>
  </si>
  <si>
    <t>Ostali financijski rashodi</t>
  </si>
  <si>
    <t>Ostali rashodi - donacije</t>
  </si>
  <si>
    <t>RASHODI ZA NABAVU NEFINANCIJSKE IMOVINE</t>
  </si>
  <si>
    <t>Građevinski  objekti (zgrade obrazovnih institucija</t>
  </si>
  <si>
    <t>Postrojenja i oprema</t>
  </si>
  <si>
    <t>Komunikacijska oprema (RADIO i TV prijemnici)</t>
  </si>
  <si>
    <t>Knjige , umjetnička djela i ostalo</t>
  </si>
  <si>
    <t>Knjige u knjižnicama</t>
  </si>
  <si>
    <t>Umjetnička djela</t>
  </si>
  <si>
    <t>UKUPNO (prihodi-rashodi)</t>
  </si>
  <si>
    <t>Prihodi od prodaje proizvoda - Kosi prozori</t>
  </si>
  <si>
    <t>Uredska oprema i namještaj (računala, projektori, klupe, stolice, uredski namještaj, uredska oprema)</t>
  </si>
  <si>
    <t>Plaće (iz vlastitih sredstava-kurikulum, asistenti)</t>
  </si>
  <si>
    <t>Ostale usluge (grafičke i tiskarske, RTV pristojba, izrada fotografija, usluge pri registraciji vozila)</t>
  </si>
  <si>
    <t>Prihodi od pruženih usluga - obrazovanja</t>
  </si>
  <si>
    <t>Prihodi od pruženih usluga - radionica</t>
  </si>
  <si>
    <t>Najam kuhinje</t>
  </si>
  <si>
    <t>Prihod od najma - aparat za napitke</t>
  </si>
  <si>
    <t>Duplikati, ovjere, fotokopiranje</t>
  </si>
  <si>
    <t>Ostali prihodi</t>
  </si>
  <si>
    <t>Oprema za zaštitu</t>
  </si>
  <si>
    <t xml:space="preserve">Uređaji, strojevi i oprema za ostale namjene  </t>
  </si>
  <si>
    <t xml:space="preserve">Instrumenti, strojevi </t>
  </si>
  <si>
    <t>povećanje/ smanjenje</t>
  </si>
  <si>
    <t>Kapitalne pomoći iz županijskog proračuna</t>
  </si>
  <si>
    <t>Tekuće pomoći proračunskim korisnicima iz Proračuna</t>
  </si>
  <si>
    <t>Sportska i glazbena oprema</t>
  </si>
  <si>
    <t xml:space="preserve">Prihodi od pruženih usluga </t>
  </si>
  <si>
    <t>Pristojbe i naknade (invalidi 2064 kn * broj mj.)</t>
  </si>
  <si>
    <t>Licence + Zakupnine i najamnine (najamnine za opremu, ostale zakupnine)</t>
  </si>
  <si>
    <t>Doprinosi na plaće</t>
  </si>
  <si>
    <r>
      <t xml:space="preserve">Naknade troškova osobama izvan radnog odnosa </t>
    </r>
    <r>
      <rPr>
        <sz val="12"/>
        <color rgb="FFFF0000"/>
        <rFont val="Arial"/>
        <family val="2"/>
        <charset val="238"/>
      </rPr>
      <t xml:space="preserve"> </t>
    </r>
  </si>
  <si>
    <t>1. izmjene FINANCIJSKOG PLANA 2019.</t>
  </si>
  <si>
    <t>Prihodi od prodaje postrojenja i opreme</t>
  </si>
  <si>
    <t xml:space="preserve">Prihodi od novčane naknade poslodavca zbog nezapošljavanja osoba s invaliditetom  </t>
  </si>
  <si>
    <t>Prihodi od prodaje prijevoznih sredstava</t>
  </si>
  <si>
    <t>PRIMICI OD FINANCIJSKE IMOVINE I ZADUŽIVANJA</t>
  </si>
  <si>
    <t>Primljeni krediti i zajmovi</t>
  </si>
  <si>
    <t>VLASTITI IZVORI</t>
  </si>
  <si>
    <t>Višak prihoda</t>
  </si>
  <si>
    <t xml:space="preserve">UKUPNO PRIHODI </t>
  </si>
  <si>
    <t xml:space="preserve">UKUPNO RASHODI </t>
  </si>
  <si>
    <t>Prijevozna sredstva</t>
  </si>
  <si>
    <t>IZDACI ZA FINANCIJSKU IMOVINU I OTPLATU ZAJMOVA</t>
  </si>
  <si>
    <t>Otplata glavnica primljenih kredita i zajmova</t>
  </si>
  <si>
    <t xml:space="preserve">Prihodi za financiranje rashoda poslovanja  </t>
  </si>
  <si>
    <t>Pomoći od izvanproračunskih korisnika</t>
  </si>
  <si>
    <t>IZVRŠENJE</t>
  </si>
  <si>
    <t>INDEKS</t>
  </si>
  <si>
    <t>Plaće</t>
  </si>
  <si>
    <t>Naknade građanima i kućanstvima iz proračuna</t>
  </si>
  <si>
    <t>Prihodi iz proračuna temeljem prijenosa EU sredstava</t>
  </si>
  <si>
    <t xml:space="preserve">Tekuće pomoći proračunskim korisnicima iz Proračuna </t>
  </si>
  <si>
    <t>FINANCIJSKI PLAN za 2021. godinu - IZVRŠENJE</t>
  </si>
  <si>
    <t>1. izmjene FINANCIJSKOG PLANA 2021.</t>
  </si>
  <si>
    <t>FINANCIJSKI PLAN ZA 2021.</t>
  </si>
  <si>
    <t>Tekuće pomoći od prijenosa EU sredstava</t>
  </si>
  <si>
    <t>Tekuće pomoći korisnicima drugog proračuna</t>
  </si>
  <si>
    <t>Tekuće pomoći korisnicima istog proračuna</t>
  </si>
  <si>
    <t>Subvencije</t>
  </si>
  <si>
    <t>Subvencije trgovačkim društvima, zadrugama.. Iz EU sredstava</t>
  </si>
  <si>
    <t>Pomoći dane u inozemstvo i unutar općeg proračuna</t>
  </si>
  <si>
    <t>Pomoći od međunarodnih organizacija te institucija i tijela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</si>
</sst>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Arial"/>
      <family val="2"/>
      <charset val="238"/>
    </font>
    <font>
      <b/>
      <i/>
      <sz val="22"/>
      <name val="Arial"/>
      <family val="2"/>
    </font>
    <font>
      <sz val="11"/>
      <color rgb="FFFF000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7" fillId="0" borderId="0" xfId="0" applyFont="1"/>
    <xf numFmtId="0" fontId="5" fillId="0" borderId="0" xfId="0" applyFont="1"/>
    <xf numFmtId="0" fontId="7" fillId="4" borderId="9" xfId="0" applyFont="1" applyFill="1" applyBorder="1"/>
    <xf numFmtId="0" fontId="7" fillId="4" borderId="10" xfId="0" applyFont="1" applyFill="1" applyBorder="1"/>
    <xf numFmtId="0" fontId="12" fillId="5" borderId="28" xfId="0" applyFont="1" applyFill="1" applyBorder="1"/>
    <xf numFmtId="0" fontId="15" fillId="5" borderId="29" xfId="0" applyFont="1" applyFill="1" applyBorder="1"/>
    <xf numFmtId="0" fontId="5" fillId="0" borderId="12" xfId="0" applyFont="1" applyBorder="1"/>
    <xf numFmtId="0" fontId="16" fillId="0" borderId="13" xfId="0" applyFont="1" applyBorder="1"/>
    <xf numFmtId="0" fontId="12" fillId="5" borderId="12" xfId="0" applyFont="1" applyFill="1" applyBorder="1"/>
    <xf numFmtId="0" fontId="15" fillId="5" borderId="13" xfId="0" applyFont="1" applyFill="1" applyBorder="1"/>
    <xf numFmtId="0" fontId="5" fillId="0" borderId="15" xfId="0" applyFont="1" applyFill="1" applyBorder="1"/>
    <xf numFmtId="0" fontId="16" fillId="0" borderId="16" xfId="0" applyFont="1" applyFill="1" applyBorder="1"/>
    <xf numFmtId="0" fontId="16" fillId="0" borderId="16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10" fillId="0" borderId="0" xfId="0" applyFont="1"/>
    <xf numFmtId="0" fontId="12" fillId="5" borderId="15" xfId="0" applyFont="1" applyFill="1" applyBorder="1"/>
    <xf numFmtId="0" fontId="15" fillId="5" borderId="16" xfId="0" applyFont="1" applyFill="1" applyBorder="1"/>
    <xf numFmtId="0" fontId="5" fillId="0" borderId="15" xfId="0" applyFont="1" applyBorder="1"/>
    <xf numFmtId="0" fontId="16" fillId="0" borderId="16" xfId="0" applyFont="1" applyBorder="1"/>
    <xf numFmtId="0" fontId="15" fillId="4" borderId="10" xfId="0" applyFont="1" applyFill="1" applyBorder="1"/>
    <xf numFmtId="0" fontId="6" fillId="7" borderId="37" xfId="0" applyFont="1" applyFill="1" applyBorder="1" applyAlignment="1">
      <alignment vertical="center"/>
    </xf>
    <xf numFmtId="0" fontId="6" fillId="7" borderId="33" xfId="0" applyFont="1" applyFill="1" applyBorder="1" applyAlignment="1">
      <alignment horizontal="right" vertical="center"/>
    </xf>
    <xf numFmtId="3" fontId="9" fillId="7" borderId="3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18" fillId="0" borderId="44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/>
    </xf>
    <xf numFmtId="0" fontId="18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/>
    <xf numFmtId="0" fontId="0" fillId="0" borderId="12" xfId="0" applyFont="1" applyFill="1" applyBorder="1"/>
    <xf numFmtId="0" fontId="16" fillId="0" borderId="13" xfId="0" applyFont="1" applyFill="1" applyBorder="1"/>
    <xf numFmtId="0" fontId="16" fillId="0" borderId="1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3" fontId="9" fillId="3" borderId="40" xfId="0" applyNumberFormat="1" applyFont="1" applyFill="1" applyBorder="1" applyAlignment="1">
      <alignment horizontal="center"/>
    </xf>
    <xf numFmtId="3" fontId="13" fillId="0" borderId="38" xfId="0" applyNumberFormat="1" applyFont="1" applyBorder="1" applyAlignment="1">
      <alignment horizontal="center" wrapText="1"/>
    </xf>
    <xf numFmtId="3" fontId="8" fillId="0" borderId="42" xfId="0" applyNumberFormat="1" applyFont="1" applyFill="1" applyBorder="1" applyAlignment="1" applyProtection="1">
      <alignment horizontal="center"/>
      <protection locked="0"/>
    </xf>
    <xf numFmtId="3" fontId="8" fillId="0" borderId="39" xfId="0" applyNumberFormat="1" applyFont="1" applyFill="1" applyBorder="1" applyAlignment="1" applyProtection="1">
      <alignment horizontal="center"/>
      <protection locked="0"/>
    </xf>
    <xf numFmtId="3" fontId="11" fillId="0" borderId="4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3" fontId="0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wrapText="1"/>
    </xf>
    <xf numFmtId="3" fontId="21" fillId="0" borderId="41" xfId="0" applyNumberFormat="1" applyFont="1" applyFill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45" xfId="0" applyNumberFormat="1" applyFont="1" applyFill="1" applyBorder="1" applyAlignment="1">
      <alignment horizontal="center"/>
    </xf>
    <xf numFmtId="0" fontId="0" fillId="0" borderId="16" xfId="0" applyFont="1" applyBorder="1"/>
    <xf numFmtId="3" fontId="14" fillId="4" borderId="31" xfId="0" applyNumberFormat="1" applyFont="1" applyFill="1" applyBorder="1" applyAlignment="1">
      <alignment horizontal="center"/>
    </xf>
    <xf numFmtId="3" fontId="15" fillId="5" borderId="30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5" fillId="5" borderId="17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 applyProtection="1">
      <alignment horizontal="center" vertical="center"/>
      <protection locked="0"/>
    </xf>
    <xf numFmtId="3" fontId="16" fillId="0" borderId="35" xfId="0" applyNumberFormat="1" applyFont="1" applyFill="1" applyBorder="1" applyAlignment="1" applyProtection="1">
      <alignment horizontal="center" vertical="center"/>
      <protection locked="0"/>
    </xf>
    <xf numFmtId="3" fontId="16" fillId="0" borderId="35" xfId="0" applyNumberFormat="1" applyFont="1" applyFill="1" applyBorder="1" applyAlignment="1" applyProtection="1">
      <alignment horizontal="center" vertical="top"/>
      <protection locked="0"/>
    </xf>
    <xf numFmtId="3" fontId="16" fillId="0" borderId="7" xfId="0" applyNumberFormat="1" applyFont="1" applyFill="1" applyBorder="1" applyAlignment="1" applyProtection="1">
      <alignment horizontal="center" vertical="top"/>
      <protection locked="0"/>
    </xf>
    <xf numFmtId="3" fontId="16" fillId="0" borderId="49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Border="1" applyAlignment="1" applyProtection="1">
      <alignment horizontal="center" vertical="top"/>
      <protection locked="0"/>
    </xf>
    <xf numFmtId="3" fontId="16" fillId="0" borderId="8" xfId="0" applyNumberFormat="1" applyFont="1" applyBorder="1" applyAlignment="1" applyProtection="1">
      <alignment horizontal="center" vertical="top"/>
      <protection locked="0"/>
    </xf>
    <xf numFmtId="3" fontId="15" fillId="4" borderId="11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3" fontId="9" fillId="3" borderId="5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13" fillId="0" borderId="3" xfId="0" applyNumberFormat="1" applyFont="1" applyBorder="1" applyAlignment="1">
      <alignment horizontal="center" wrapText="1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>
      <alignment horizontal="center" wrapText="1"/>
    </xf>
    <xf numFmtId="3" fontId="8" fillId="0" borderId="52" xfId="0" applyNumberFormat="1" applyFont="1" applyFill="1" applyBorder="1" applyAlignment="1" applyProtection="1">
      <alignment horizontal="center"/>
      <protection locked="0"/>
    </xf>
    <xf numFmtId="3" fontId="11" fillId="0" borderId="53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13" fillId="6" borderId="54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0" fontId="13" fillId="6" borderId="55" xfId="0" applyFont="1" applyFill="1" applyBorder="1"/>
    <xf numFmtId="0" fontId="13" fillId="6" borderId="56" xfId="0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/>
    <xf numFmtId="0" fontId="5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wrapText="1"/>
    </xf>
    <xf numFmtId="3" fontId="21" fillId="0" borderId="18" xfId="0" applyNumberFormat="1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center" wrapText="1"/>
    </xf>
    <xf numFmtId="3" fontId="9" fillId="3" borderId="20" xfId="0" applyNumberFormat="1" applyFont="1" applyFill="1" applyBorder="1" applyAlignment="1">
      <alignment horizontal="center"/>
    </xf>
    <xf numFmtId="3" fontId="11" fillId="2" borderId="57" xfId="0" applyNumberFormat="1" applyFont="1" applyFill="1" applyBorder="1" applyAlignment="1">
      <alignment horizontal="center"/>
    </xf>
    <xf numFmtId="3" fontId="11" fillId="2" borderId="60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11" fillId="2" borderId="61" xfId="0" applyNumberFormat="1" applyFont="1" applyFill="1" applyBorder="1" applyAlignment="1">
      <alignment horizontal="center"/>
    </xf>
    <xf numFmtId="3" fontId="13" fillId="6" borderId="62" xfId="0" applyNumberFormat="1" applyFont="1" applyFill="1" applyBorder="1" applyAlignment="1">
      <alignment horizontal="center"/>
    </xf>
    <xf numFmtId="3" fontId="14" fillId="4" borderId="50" xfId="0" applyNumberFormat="1" applyFont="1" applyFill="1" applyBorder="1" applyAlignment="1">
      <alignment horizontal="center"/>
    </xf>
    <xf numFmtId="3" fontId="15" fillId="5" borderId="59" xfId="0" applyNumberFormat="1" applyFont="1" applyFill="1" applyBorder="1" applyAlignment="1">
      <alignment horizontal="center"/>
    </xf>
    <xf numFmtId="3" fontId="15" fillId="5" borderId="60" xfId="0" applyNumberFormat="1" applyFont="1" applyFill="1" applyBorder="1" applyAlignment="1">
      <alignment horizontal="center"/>
    </xf>
    <xf numFmtId="3" fontId="16" fillId="0" borderId="60" xfId="0" applyNumberFormat="1" applyFont="1" applyFill="1" applyBorder="1" applyAlignment="1">
      <alignment horizontal="center"/>
    </xf>
    <xf numFmtId="3" fontId="16" fillId="0" borderId="63" xfId="0" applyNumberFormat="1" applyFont="1" applyFill="1" applyBorder="1" applyAlignment="1" applyProtection="1">
      <alignment horizontal="center" vertical="center"/>
      <protection locked="0"/>
    </xf>
    <xf numFmtId="3" fontId="16" fillId="0" borderId="64" xfId="0" applyNumberFormat="1" applyFont="1" applyFill="1" applyBorder="1" applyAlignment="1" applyProtection="1">
      <alignment horizontal="center" vertical="center"/>
      <protection locked="0"/>
    </xf>
    <xf numFmtId="3" fontId="16" fillId="0" borderId="64" xfId="0" applyNumberFormat="1" applyFont="1" applyFill="1" applyBorder="1" applyAlignment="1" applyProtection="1">
      <alignment horizontal="center" vertical="top"/>
      <protection locked="0"/>
    </xf>
    <xf numFmtId="3" fontId="16" fillId="0" borderId="63" xfId="0" applyNumberFormat="1" applyFont="1" applyFill="1" applyBorder="1" applyAlignment="1" applyProtection="1">
      <alignment horizontal="center" vertical="top"/>
      <protection locked="0"/>
    </xf>
    <xf numFmtId="3" fontId="16" fillId="0" borderId="65" xfId="0" applyNumberFormat="1" applyFont="1" applyFill="1" applyBorder="1" applyAlignment="1" applyProtection="1">
      <alignment horizontal="center" vertical="center"/>
      <protection locked="0"/>
    </xf>
    <xf numFmtId="3" fontId="16" fillId="0" borderId="60" xfId="0" applyNumberFormat="1" applyFont="1" applyBorder="1" applyAlignment="1" applyProtection="1">
      <alignment horizontal="center" vertical="top"/>
      <protection locked="0"/>
    </xf>
    <xf numFmtId="3" fontId="16" fillId="0" borderId="66" xfId="0" applyNumberFormat="1" applyFont="1" applyBorder="1" applyAlignment="1" applyProtection="1">
      <alignment horizontal="center" vertical="top"/>
      <protection locked="0"/>
    </xf>
    <xf numFmtId="3" fontId="15" fillId="4" borderId="61" xfId="0" applyNumberFormat="1" applyFont="1" applyFill="1" applyBorder="1" applyAlignment="1">
      <alignment horizontal="center"/>
    </xf>
    <xf numFmtId="3" fontId="16" fillId="0" borderId="60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/>
    </xf>
    <xf numFmtId="0" fontId="7" fillId="0" borderId="16" xfId="0" applyFont="1" applyBorder="1"/>
    <xf numFmtId="4" fontId="3" fillId="2" borderId="20" xfId="0" applyNumberFormat="1" applyFont="1" applyFill="1" applyBorder="1" applyAlignment="1">
      <alignment horizontal="center"/>
    </xf>
    <xf numFmtId="4" fontId="15" fillId="3" borderId="10" xfId="0" applyNumberFormat="1" applyFont="1" applyFill="1" applyBorder="1" applyAlignment="1">
      <alignment horizontal="center"/>
    </xf>
    <xf numFmtId="2" fontId="15" fillId="3" borderId="5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3" fontId="21" fillId="0" borderId="14" xfId="0" applyNumberFormat="1" applyFont="1" applyFill="1" applyBorder="1" applyAlignment="1" applyProtection="1">
      <alignment horizontal="center"/>
      <protection locked="0"/>
    </xf>
    <xf numFmtId="4" fontId="3" fillId="2" borderId="13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left" wrapText="1"/>
    </xf>
    <xf numFmtId="3" fontId="16" fillId="0" borderId="8" xfId="0" applyNumberFormat="1" applyFont="1" applyFill="1" applyBorder="1" applyAlignment="1">
      <alignment horizontal="center" wrapText="1"/>
    </xf>
    <xf numFmtId="3" fontId="16" fillId="0" borderId="20" xfId="0" applyNumberFormat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2" fontId="3" fillId="2" borderId="22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left"/>
    </xf>
    <xf numFmtId="3" fontId="11" fillId="0" borderId="45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2" fontId="3" fillId="2" borderId="69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 wrapText="1"/>
    </xf>
    <xf numFmtId="3" fontId="0" fillId="0" borderId="40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0" fontId="0" fillId="0" borderId="55" xfId="0" applyFont="1" applyFill="1" applyBorder="1" applyAlignment="1">
      <alignment horizontal="right" vertical="center" wrapText="1"/>
    </xf>
    <xf numFmtId="0" fontId="0" fillId="0" borderId="56" xfId="0" applyFont="1" applyFill="1" applyBorder="1" applyAlignment="1">
      <alignment horizontal="left" vertical="center" wrapText="1"/>
    </xf>
    <xf numFmtId="3" fontId="0" fillId="0" borderId="54" xfId="0" applyNumberFormat="1" applyFont="1" applyFill="1" applyBorder="1" applyAlignment="1">
      <alignment horizontal="center" wrapText="1"/>
    </xf>
    <xf numFmtId="3" fontId="0" fillId="0" borderId="70" xfId="0" applyNumberFormat="1" applyFont="1" applyFill="1" applyBorder="1" applyAlignment="1">
      <alignment horizontal="center" wrapText="1"/>
    </xf>
    <xf numFmtId="3" fontId="0" fillId="0" borderId="56" xfId="0" applyNumberFormat="1" applyFont="1" applyFill="1" applyBorder="1" applyAlignment="1">
      <alignment horizontal="center" wrapText="1"/>
    </xf>
    <xf numFmtId="4" fontId="5" fillId="0" borderId="47" xfId="0" applyNumberFormat="1" applyFont="1" applyBorder="1" applyAlignment="1">
      <alignment horizontal="center" vertical="center" wrapText="1"/>
    </xf>
    <xf numFmtId="2" fontId="3" fillId="2" borderId="39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2" fontId="15" fillId="3" borderId="39" xfId="0" applyNumberFormat="1" applyFont="1" applyFill="1" applyBorder="1" applyAlignment="1">
      <alignment horizontal="center"/>
    </xf>
    <xf numFmtId="2" fontId="15" fillId="3" borderId="40" xfId="0" applyNumberFormat="1" applyFont="1" applyFill="1" applyBorder="1" applyAlignment="1">
      <alignment horizontal="center"/>
    </xf>
    <xf numFmtId="4" fontId="14" fillId="8" borderId="47" xfId="0" applyNumberFormat="1" applyFont="1" applyFill="1" applyBorder="1" applyAlignment="1">
      <alignment horizontal="center"/>
    </xf>
    <xf numFmtId="2" fontId="15" fillId="8" borderId="69" xfId="0" applyNumberFormat="1" applyFont="1" applyFill="1" applyBorder="1" applyAlignment="1">
      <alignment horizontal="center"/>
    </xf>
    <xf numFmtId="2" fontId="14" fillId="8" borderId="69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18" xfId="0" applyFont="1" applyBorder="1"/>
    <xf numFmtId="3" fontId="11" fillId="2" borderId="7" xfId="0" applyNumberFormat="1" applyFont="1" applyFill="1" applyBorder="1" applyAlignment="1">
      <alignment horizontal="center"/>
    </xf>
    <xf numFmtId="3" fontId="11" fillId="2" borderId="6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/>
    </xf>
    <xf numFmtId="3" fontId="20" fillId="0" borderId="14" xfId="0" applyNumberFormat="1" applyFont="1" applyFill="1" applyBorder="1" applyAlignment="1">
      <alignment horizontal="center"/>
    </xf>
    <xf numFmtId="3" fontId="20" fillId="0" borderId="67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left" vertical="center"/>
    </xf>
    <xf numFmtId="3" fontId="9" fillId="3" borderId="61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4" fontId="15" fillId="2" borderId="18" xfId="0" applyNumberFormat="1" applyFont="1" applyFill="1" applyBorder="1"/>
    <xf numFmtId="2" fontId="3" fillId="3" borderId="51" xfId="0" applyNumberFormat="1" applyFont="1" applyFill="1" applyBorder="1" applyAlignment="1">
      <alignment horizontal="center"/>
    </xf>
    <xf numFmtId="0" fontId="7" fillId="3" borderId="55" xfId="0" applyFont="1" applyFill="1" applyBorder="1" applyAlignment="1">
      <alignment horizontal="right" vertical="center" wrapText="1"/>
    </xf>
    <xf numFmtId="0" fontId="7" fillId="3" borderId="56" xfId="0" applyFont="1" applyFill="1" applyBorder="1" applyAlignment="1">
      <alignment horizontal="left" vertical="center" wrapText="1"/>
    </xf>
    <xf numFmtId="3" fontId="7" fillId="3" borderId="54" xfId="0" applyNumberFormat="1" applyFont="1" applyFill="1" applyBorder="1" applyAlignment="1">
      <alignment horizontal="center" wrapText="1"/>
    </xf>
    <xf numFmtId="3" fontId="7" fillId="3" borderId="70" xfId="0" applyNumberFormat="1" applyFont="1" applyFill="1" applyBorder="1" applyAlignment="1">
      <alignment horizontal="center" wrapText="1"/>
    </xf>
    <xf numFmtId="3" fontId="11" fillId="3" borderId="54" xfId="0" applyNumberFormat="1" applyFont="1" applyFill="1" applyBorder="1" applyAlignment="1">
      <alignment horizontal="center"/>
    </xf>
    <xf numFmtId="3" fontId="7" fillId="3" borderId="56" xfId="0" applyNumberFormat="1" applyFont="1" applyFill="1" applyBorder="1" applyAlignment="1">
      <alignment horizontal="center" wrapText="1"/>
    </xf>
    <xf numFmtId="4" fontId="15" fillId="3" borderId="56" xfId="0" applyNumberFormat="1" applyFont="1" applyFill="1" applyBorder="1" applyAlignment="1">
      <alignment horizontal="center"/>
    </xf>
    <xf numFmtId="2" fontId="15" fillId="3" borderId="7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0" fontId="0" fillId="0" borderId="68" xfId="0" applyFont="1" applyFill="1" applyBorder="1" applyAlignment="1">
      <alignment horizontal="left" vertical="center" wrapText="1"/>
    </xf>
    <xf numFmtId="3" fontId="11" fillId="0" borderId="68" xfId="0" applyNumberFormat="1" applyFont="1" applyFill="1" applyBorder="1" applyAlignment="1">
      <alignment horizontal="center"/>
    </xf>
    <xf numFmtId="4" fontId="3" fillId="2" borderId="6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5" fillId="5" borderId="16" xfId="0" applyFont="1" applyFill="1" applyBorder="1" applyAlignment="1">
      <alignment horizontal="center"/>
    </xf>
    <xf numFmtId="0" fontId="13" fillId="6" borderId="32" xfId="0" applyFont="1" applyFill="1" applyBorder="1"/>
    <xf numFmtId="0" fontId="13" fillId="6" borderId="5" xfId="0" applyFont="1" applyFill="1" applyBorder="1" applyAlignment="1">
      <alignment horizontal="right"/>
    </xf>
    <xf numFmtId="3" fontId="13" fillId="6" borderId="6" xfId="0" applyNumberFormat="1" applyFont="1" applyFill="1" applyBorder="1" applyAlignment="1">
      <alignment horizontal="center"/>
    </xf>
    <xf numFmtId="3" fontId="13" fillId="6" borderId="58" xfId="0" applyNumberFormat="1" applyFont="1" applyFill="1" applyBorder="1" applyAlignment="1">
      <alignment horizontal="center"/>
    </xf>
    <xf numFmtId="4" fontId="15" fillId="5" borderId="30" xfId="0" applyNumberFormat="1" applyFont="1" applyFill="1" applyBorder="1" applyAlignment="1">
      <alignment horizontal="center"/>
    </xf>
    <xf numFmtId="4" fontId="15" fillId="5" borderId="17" xfId="0" applyNumberFormat="1" applyFont="1" applyFill="1" applyBorder="1" applyAlignment="1">
      <alignment horizontal="center"/>
    </xf>
    <xf numFmtId="0" fontId="0" fillId="0" borderId="46" xfId="0" applyFont="1" applyFill="1" applyBorder="1"/>
    <xf numFmtId="0" fontId="16" fillId="0" borderId="47" xfId="0" applyFont="1" applyFill="1" applyBorder="1"/>
    <xf numFmtId="3" fontId="0" fillId="0" borderId="54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 horizontal="center"/>
    </xf>
    <xf numFmtId="4" fontId="14" fillId="7" borderId="70" xfId="0" applyNumberFormat="1" applyFont="1" applyFill="1" applyBorder="1" applyAlignment="1">
      <alignment horizontal="center"/>
    </xf>
    <xf numFmtId="2" fontId="16" fillId="0" borderId="69" xfId="0" applyNumberFormat="1" applyFont="1" applyFill="1" applyBorder="1" applyAlignment="1">
      <alignment horizontal="center"/>
    </xf>
    <xf numFmtId="2" fontId="15" fillId="4" borderId="41" xfId="0" applyNumberFormat="1" applyFont="1" applyFill="1" applyBorder="1" applyAlignment="1">
      <alignment horizontal="center"/>
    </xf>
    <xf numFmtId="2" fontId="3" fillId="3" borderId="74" xfId="0" applyNumberFormat="1" applyFont="1" applyFill="1" applyBorder="1" applyAlignment="1">
      <alignment horizontal="center"/>
    </xf>
    <xf numFmtId="0" fontId="5" fillId="0" borderId="20" xfId="0" applyFont="1" applyBorder="1"/>
    <xf numFmtId="0" fontId="5" fillId="0" borderId="13" xfId="0" applyFont="1" applyBorder="1"/>
    <xf numFmtId="0" fontId="5" fillId="3" borderId="11" xfId="0" applyFont="1" applyFill="1" applyBorder="1"/>
    <xf numFmtId="3" fontId="16" fillId="0" borderId="75" xfId="0" applyNumberFormat="1" applyFont="1" applyBorder="1" applyAlignment="1" applyProtection="1">
      <alignment horizontal="center" vertical="top"/>
      <protection locked="0"/>
    </xf>
    <xf numFmtId="0" fontId="5" fillId="0" borderId="19" xfId="0" applyFont="1" applyBorder="1"/>
    <xf numFmtId="0" fontId="16" fillId="0" borderId="20" xfId="0" applyFont="1" applyBorder="1"/>
    <xf numFmtId="3" fontId="16" fillId="0" borderId="67" xfId="0" applyNumberFormat="1" applyFont="1" applyFill="1" applyBorder="1" applyAlignment="1">
      <alignment horizontal="center" vertical="center"/>
    </xf>
    <xf numFmtId="4" fontId="14" fillId="4" borderId="74" xfId="0" applyNumberFormat="1" applyFont="1" applyFill="1" applyBorder="1" applyAlignment="1">
      <alignment horizontal="center"/>
    </xf>
    <xf numFmtId="4" fontId="5" fillId="0" borderId="74" xfId="0" applyNumberFormat="1" applyFont="1" applyBorder="1" applyAlignment="1">
      <alignment horizontal="center"/>
    </xf>
    <xf numFmtId="4" fontId="15" fillId="4" borderId="78" xfId="0" applyNumberFormat="1" applyFont="1" applyFill="1" applyBorder="1" applyAlignment="1">
      <alignment horizontal="center"/>
    </xf>
    <xf numFmtId="4" fontId="5" fillId="0" borderId="80" xfId="0" applyNumberFormat="1" applyFont="1" applyBorder="1" applyAlignment="1">
      <alignment horizontal="center"/>
    </xf>
    <xf numFmtId="4" fontId="14" fillId="8" borderId="81" xfId="0" applyNumberFormat="1" applyFont="1" applyFill="1" applyBorder="1" applyAlignment="1">
      <alignment horizontal="center"/>
    </xf>
    <xf numFmtId="3" fontId="9" fillId="7" borderId="62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>
      <alignment horizontal="center"/>
    </xf>
    <xf numFmtId="3" fontId="15" fillId="5" borderId="67" xfId="0" applyNumberFormat="1" applyFont="1" applyFill="1" applyBorder="1" applyAlignment="1">
      <alignment horizontal="center"/>
    </xf>
    <xf numFmtId="0" fontId="12" fillId="5" borderId="21" xfId="0" applyFont="1" applyFill="1" applyBorder="1"/>
    <xf numFmtId="0" fontId="15" fillId="5" borderId="21" xfId="0" applyFont="1" applyFill="1" applyBorder="1" applyAlignment="1">
      <alignment horizontal="center"/>
    </xf>
    <xf numFmtId="3" fontId="15" fillId="5" borderId="76" xfId="0" applyNumberFormat="1" applyFont="1" applyFill="1" applyBorder="1" applyAlignment="1">
      <alignment horizontal="center"/>
    </xf>
    <xf numFmtId="3" fontId="16" fillId="0" borderId="84" xfId="0" applyNumberFormat="1" applyFont="1" applyFill="1" applyBorder="1" applyAlignment="1">
      <alignment horizontal="center" vertical="center"/>
    </xf>
    <xf numFmtId="3" fontId="16" fillId="0" borderId="79" xfId="0" applyNumberFormat="1" applyFont="1" applyFill="1" applyBorder="1" applyAlignment="1">
      <alignment horizontal="center" vertical="center"/>
    </xf>
    <xf numFmtId="3" fontId="16" fillId="0" borderId="74" xfId="0" applyNumberFormat="1" applyFont="1" applyFill="1" applyBorder="1" applyAlignment="1">
      <alignment horizontal="center" vertical="center"/>
    </xf>
    <xf numFmtId="3" fontId="16" fillId="0" borderId="74" xfId="0" applyNumberFormat="1" applyFont="1" applyFill="1" applyBorder="1" applyAlignment="1">
      <alignment horizontal="center"/>
    </xf>
    <xf numFmtId="3" fontId="15" fillId="5" borderId="74" xfId="0" applyNumberFormat="1" applyFont="1" applyFill="1" applyBorder="1" applyAlignment="1">
      <alignment horizontal="center"/>
    </xf>
    <xf numFmtId="3" fontId="16" fillId="0" borderId="82" xfId="0" applyNumberFormat="1" applyFont="1" applyFill="1" applyBorder="1" applyAlignment="1" applyProtection="1">
      <alignment horizontal="center" vertical="center"/>
      <protection locked="0"/>
    </xf>
    <xf numFmtId="3" fontId="16" fillId="0" borderId="85" xfId="0" applyNumberFormat="1" applyFont="1" applyFill="1" applyBorder="1" applyAlignment="1" applyProtection="1">
      <alignment horizontal="center" vertical="center"/>
      <protection locked="0"/>
    </xf>
    <xf numFmtId="3" fontId="16" fillId="0" borderId="85" xfId="0" applyNumberFormat="1" applyFont="1" applyFill="1" applyBorder="1" applyAlignment="1" applyProtection="1">
      <alignment horizontal="center" vertical="top"/>
      <protection locked="0"/>
    </xf>
    <xf numFmtId="3" fontId="16" fillId="0" borderId="82" xfId="0" applyNumberFormat="1" applyFont="1" applyFill="1" applyBorder="1" applyAlignment="1" applyProtection="1">
      <alignment horizontal="center" vertical="top"/>
      <protection locked="0"/>
    </xf>
    <xf numFmtId="3" fontId="16" fillId="0" borderId="86" xfId="0" applyNumberFormat="1" applyFont="1" applyFill="1" applyBorder="1" applyAlignment="1" applyProtection="1">
      <alignment horizontal="center" vertical="center"/>
      <protection locked="0"/>
    </xf>
    <xf numFmtId="3" fontId="16" fillId="0" borderId="74" xfId="0" applyNumberFormat="1" applyFont="1" applyBorder="1" applyAlignment="1" applyProtection="1">
      <alignment horizontal="center" vertical="top"/>
      <protection locked="0"/>
    </xf>
    <xf numFmtId="3" fontId="16" fillId="0" borderId="77" xfId="0" applyNumberFormat="1" applyFont="1" applyBorder="1" applyAlignment="1" applyProtection="1">
      <alignment horizontal="center" vertical="top"/>
      <protection locked="0"/>
    </xf>
    <xf numFmtId="0" fontId="15" fillId="5" borderId="87" xfId="0" applyFont="1" applyFill="1" applyBorder="1" applyAlignment="1">
      <alignment horizontal="center"/>
    </xf>
    <xf numFmtId="3" fontId="15" fillId="5" borderId="79" xfId="0" applyNumberFormat="1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3" fontId="15" fillId="5" borderId="54" xfId="0" applyNumberFormat="1" applyFont="1" applyFill="1" applyBorder="1" applyAlignment="1">
      <alignment horizontal="center"/>
    </xf>
    <xf numFmtId="2" fontId="3" fillId="5" borderId="78" xfId="0" applyNumberFormat="1" applyFont="1" applyFill="1" applyBorder="1" applyAlignment="1">
      <alignment horizontal="center"/>
    </xf>
    <xf numFmtId="2" fontId="3" fillId="2" borderId="79" xfId="0" applyNumberFormat="1" applyFont="1" applyFill="1" applyBorder="1" applyAlignment="1">
      <alignment horizontal="center"/>
    </xf>
    <xf numFmtId="2" fontId="3" fillId="2" borderId="74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5" fillId="5" borderId="78" xfId="0" applyNumberFormat="1" applyFont="1" applyFill="1" applyBorder="1" applyAlignment="1">
      <alignment horizontal="center"/>
    </xf>
    <xf numFmtId="2" fontId="16" fillId="0" borderId="79" xfId="0" applyNumberFormat="1" applyFont="1" applyFill="1" applyBorder="1" applyAlignment="1">
      <alignment horizontal="center"/>
    </xf>
    <xf numFmtId="2" fontId="15" fillId="3" borderId="77" xfId="0" applyNumberFormat="1" applyFont="1" applyFill="1" applyBorder="1" applyAlignment="1">
      <alignment horizontal="center"/>
    </xf>
    <xf numFmtId="2" fontId="15" fillId="3" borderId="78" xfId="0" applyNumberFormat="1" applyFont="1" applyFill="1" applyBorder="1" applyAlignment="1">
      <alignment horizontal="center"/>
    </xf>
    <xf numFmtId="2" fontId="3" fillId="2" borderId="87" xfId="0" applyNumberFormat="1" applyFont="1" applyFill="1" applyBorder="1" applyAlignment="1">
      <alignment horizontal="center"/>
    </xf>
    <xf numFmtId="2" fontId="3" fillId="2" borderId="77" xfId="0" applyNumberFormat="1" applyFont="1" applyFill="1" applyBorder="1" applyAlignment="1">
      <alignment horizontal="center"/>
    </xf>
    <xf numFmtId="2" fontId="3" fillId="0" borderId="74" xfId="0" applyNumberFormat="1" applyFont="1" applyFill="1" applyBorder="1" applyAlignment="1">
      <alignment horizontal="center"/>
    </xf>
    <xf numFmtId="2" fontId="3" fillId="0" borderId="80" xfId="0" applyNumberFormat="1" applyFont="1" applyFill="1" applyBorder="1" applyAlignment="1">
      <alignment horizontal="center"/>
    </xf>
    <xf numFmtId="2" fontId="15" fillId="0" borderId="78" xfId="0" applyNumberFormat="1" applyFont="1" applyFill="1" applyBorder="1" applyAlignment="1">
      <alignment horizontal="center"/>
    </xf>
    <xf numFmtId="2" fontId="3" fillId="0" borderId="79" xfId="0" applyNumberFormat="1" applyFont="1" applyFill="1" applyBorder="1" applyAlignment="1">
      <alignment horizontal="center"/>
    </xf>
    <xf numFmtId="2" fontId="3" fillId="5" borderId="74" xfId="0" applyNumberFormat="1" applyFont="1" applyFill="1" applyBorder="1" applyAlignment="1">
      <alignment horizontal="center"/>
    </xf>
    <xf numFmtId="2" fontId="3" fillId="0" borderId="77" xfId="0" applyNumberFormat="1" applyFont="1" applyFill="1" applyBorder="1" applyAlignment="1">
      <alignment horizontal="center"/>
    </xf>
    <xf numFmtId="2" fontId="15" fillId="5" borderId="87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12" fillId="5" borderId="54" xfId="0" applyNumberFormat="1" applyFont="1" applyFill="1" applyBorder="1" applyAlignment="1">
      <alignment horizontal="center"/>
    </xf>
    <xf numFmtId="0" fontId="5" fillId="0" borderId="88" xfId="0" applyFont="1" applyBorder="1"/>
    <xf numFmtId="3" fontId="16" fillId="0" borderId="17" xfId="0" applyNumberFormat="1" applyFont="1" applyFill="1" applyBorder="1" applyAlignment="1" applyProtection="1">
      <alignment horizontal="center" vertical="top"/>
      <protection locked="0"/>
    </xf>
    <xf numFmtId="3" fontId="16" fillId="0" borderId="87" xfId="0" applyNumberFormat="1" applyFont="1" applyFill="1" applyBorder="1" applyAlignment="1" applyProtection="1">
      <alignment horizontal="center" vertical="top"/>
      <protection locked="0"/>
    </xf>
    <xf numFmtId="3" fontId="16" fillId="0" borderId="21" xfId="0" applyNumberFormat="1" applyFont="1" applyFill="1" applyBorder="1" applyAlignment="1" applyProtection="1">
      <alignment horizontal="center" vertical="top"/>
      <protection locked="0"/>
    </xf>
    <xf numFmtId="3" fontId="16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Font="1" applyFill="1" applyBorder="1"/>
    <xf numFmtId="4" fontId="0" fillId="0" borderId="17" xfId="0" applyNumberFormat="1" applyFont="1" applyFill="1" applyBorder="1" applyAlignment="1">
      <alignment horizontal="center"/>
    </xf>
    <xf numFmtId="0" fontId="0" fillId="0" borderId="23" xfId="0" applyFont="1" applyFill="1" applyBorder="1"/>
    <xf numFmtId="0" fontId="16" fillId="0" borderId="18" xfId="0" applyFont="1" applyFill="1" applyBorder="1"/>
    <xf numFmtId="3" fontId="16" fillId="0" borderId="0" xfId="0" applyNumberFormat="1" applyFont="1" applyFill="1" applyBorder="1" applyAlignment="1" applyProtection="1">
      <alignment horizontal="center" vertical="top"/>
      <protection locked="0"/>
    </xf>
    <xf numFmtId="4" fontId="0" fillId="0" borderId="7" xfId="0" applyNumberFormat="1" applyFont="1" applyFill="1" applyBorder="1" applyAlignment="1">
      <alignment horizontal="center"/>
    </xf>
    <xf numFmtId="0" fontId="12" fillId="5" borderId="88" xfId="0" applyFont="1" applyFill="1" applyBorder="1"/>
    <xf numFmtId="0" fontId="15" fillId="5" borderId="20" xfId="0" applyFont="1" applyFill="1" applyBorder="1"/>
    <xf numFmtId="3" fontId="15" fillId="5" borderId="8" xfId="0" applyNumberFormat="1" applyFont="1" applyFill="1" applyBorder="1" applyAlignment="1" applyProtection="1">
      <alignment horizontal="center" vertical="top"/>
      <protection locked="0"/>
    </xf>
    <xf numFmtId="3" fontId="15" fillId="5" borderId="75" xfId="0" applyNumberFormat="1" applyFont="1" applyFill="1" applyBorder="1" applyAlignment="1" applyProtection="1">
      <alignment horizontal="center" vertical="top"/>
      <protection locked="0"/>
    </xf>
    <xf numFmtId="4" fontId="12" fillId="5" borderId="8" xfId="0" applyNumberFormat="1" applyFont="1" applyFill="1" applyBorder="1" applyAlignment="1">
      <alignment horizontal="center"/>
    </xf>
    <xf numFmtId="0" fontId="12" fillId="5" borderId="0" xfId="0" applyFont="1" applyFill="1"/>
    <xf numFmtId="2" fontId="15" fillId="5" borderId="77" xfId="0" applyNumberFormat="1" applyFont="1" applyFill="1" applyBorder="1" applyAlignment="1">
      <alignment horizontal="center"/>
    </xf>
    <xf numFmtId="2" fontId="15" fillId="5" borderId="83" xfId="0" applyNumberFormat="1" applyFont="1" applyFill="1" applyBorder="1" applyAlignment="1">
      <alignment horizontal="center"/>
    </xf>
    <xf numFmtId="2" fontId="15" fillId="4" borderId="69" xfId="0" applyNumberFormat="1" applyFont="1" applyFill="1" applyBorder="1" applyAlignment="1">
      <alignment horizontal="center"/>
    </xf>
    <xf numFmtId="2" fontId="15" fillId="2" borderId="41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9"/>
  <sheetViews>
    <sheetView showGridLines="0" tabSelected="1" view="pageBreakPreview" topLeftCell="A57" zoomScaleNormal="100" zoomScaleSheetLayoutView="100" workbookViewId="0">
      <selection activeCell="B92" sqref="B92"/>
    </sheetView>
  </sheetViews>
  <sheetFormatPr defaultColWidth="9" defaultRowHeight="14.25" x14ac:dyDescent="0.2"/>
  <cols>
    <col min="1" max="1" width="8.125" style="18" customWidth="1"/>
    <col min="2" max="2" width="67.25" style="18" customWidth="1"/>
    <col min="3" max="3" width="15.125" style="45" customWidth="1"/>
    <col min="4" max="4" width="12.25" style="45" hidden="1" customWidth="1"/>
    <col min="5" max="5" width="24.125" style="1" hidden="1" customWidth="1"/>
    <col min="6" max="6" width="11.875" style="18" hidden="1" customWidth="1"/>
    <col min="7" max="7" width="23.375" style="18" customWidth="1"/>
    <col min="8" max="8" width="16.875" style="18" bestFit="1" customWidth="1"/>
    <col min="9" max="16384" width="9" style="18"/>
  </cols>
  <sheetData>
    <row r="1" spans="1:9" ht="27.75" x14ac:dyDescent="0.4">
      <c r="A1" s="328" t="s">
        <v>108</v>
      </c>
      <c r="B1" s="328"/>
      <c r="C1" s="328"/>
      <c r="D1" s="47"/>
    </row>
    <row r="2" spans="1:9" s="4" customFormat="1" ht="16.5" thickBot="1" x14ac:dyDescent="0.3">
      <c r="A2" s="2"/>
      <c r="B2" s="3"/>
      <c r="C2" s="44"/>
      <c r="D2" s="44"/>
    </row>
    <row r="3" spans="1:9" s="4" customFormat="1" ht="28.5" customHeight="1" x14ac:dyDescent="0.2">
      <c r="A3" s="119" t="s">
        <v>0</v>
      </c>
      <c r="B3" s="329"/>
      <c r="C3" s="323" t="s">
        <v>110</v>
      </c>
      <c r="D3" s="323" t="s">
        <v>78</v>
      </c>
      <c r="E3" s="323" t="s">
        <v>87</v>
      </c>
      <c r="F3" s="323" t="s">
        <v>78</v>
      </c>
      <c r="G3" s="325" t="s">
        <v>109</v>
      </c>
      <c r="H3" s="319" t="s">
        <v>102</v>
      </c>
      <c r="I3" s="321" t="s">
        <v>103</v>
      </c>
    </row>
    <row r="4" spans="1:9" s="4" customFormat="1" ht="49.5" customHeight="1" thickBot="1" x14ac:dyDescent="0.25">
      <c r="A4" s="5"/>
      <c r="B4" s="330"/>
      <c r="C4" s="324"/>
      <c r="D4" s="324"/>
      <c r="E4" s="324"/>
      <c r="F4" s="324"/>
      <c r="G4" s="326"/>
      <c r="H4" s="320"/>
      <c r="I4" s="322"/>
    </row>
    <row r="5" spans="1:9" s="8" customFormat="1" ht="19.5" thickTop="1" thickBot="1" x14ac:dyDescent="0.3">
      <c r="A5" s="6">
        <v>6</v>
      </c>
      <c r="B5" s="7" t="s">
        <v>1</v>
      </c>
      <c r="C5" s="104">
        <f>+C6+C12+C13+C16+C29</f>
        <v>49482000</v>
      </c>
      <c r="D5" s="66"/>
      <c r="E5" s="104">
        <f>+E6+E12+E13+E16+E29</f>
        <v>0</v>
      </c>
      <c r="F5" s="66">
        <f>+G5-E5</f>
        <v>27487425</v>
      </c>
      <c r="G5" s="120">
        <f>+G6+G12+G13+G16+G29</f>
        <v>27487425</v>
      </c>
      <c r="H5" s="206">
        <f>+H6+H12+H13+H16+H29</f>
        <v>24713034.029999997</v>
      </c>
      <c r="I5" s="317">
        <f>+H5/G5*100</f>
        <v>89.906690168322413</v>
      </c>
    </row>
    <row r="6" spans="1:9" s="8" customFormat="1" ht="19.5" thickBot="1" x14ac:dyDescent="0.35">
      <c r="A6" s="9">
        <v>63</v>
      </c>
      <c r="B6" s="10" t="s">
        <v>2</v>
      </c>
      <c r="C6" s="112">
        <f>+C9+C10+C11+C8</f>
        <v>47530000</v>
      </c>
      <c r="D6" s="112">
        <f>+E6-C6</f>
        <v>-47530000</v>
      </c>
      <c r="E6" s="112">
        <f>+E9+E10+E11</f>
        <v>0</v>
      </c>
      <c r="F6" s="112">
        <f>+G6-E6</f>
        <v>25618525</v>
      </c>
      <c r="G6" s="203">
        <f>+G7+G9+G10+G11</f>
        <v>25618525</v>
      </c>
      <c r="H6" s="203">
        <f>+H7+H9+H10+H11</f>
        <v>22884607.759999998</v>
      </c>
      <c r="I6" s="207">
        <f t="shared" ref="I6:I47" si="0">+H6/G6*100</f>
        <v>89.328358131469315</v>
      </c>
    </row>
    <row r="7" spans="1:9" s="8" customFormat="1" ht="15" hidden="1" x14ac:dyDescent="0.2">
      <c r="A7" s="222">
        <v>634</v>
      </c>
      <c r="B7" s="219" t="s">
        <v>101</v>
      </c>
      <c r="C7" s="220"/>
      <c r="D7" s="220"/>
      <c r="E7" s="220"/>
      <c r="F7" s="220"/>
      <c r="G7" s="220"/>
      <c r="H7" s="221"/>
      <c r="I7" s="186" t="e">
        <f t="shared" si="0"/>
        <v>#DIV/0!</v>
      </c>
    </row>
    <row r="8" spans="1:9" s="8" customFormat="1" ht="15" x14ac:dyDescent="0.2">
      <c r="A8" s="222">
        <v>632</v>
      </c>
      <c r="B8" s="219" t="s">
        <v>117</v>
      </c>
      <c r="C8" s="220">
        <v>34000000</v>
      </c>
      <c r="D8" s="220"/>
      <c r="E8" s="220"/>
      <c r="F8" s="220"/>
      <c r="G8" s="220">
        <v>0</v>
      </c>
      <c r="H8" s="221">
        <v>0</v>
      </c>
      <c r="I8" s="186" t="e">
        <f>H8/G8*100</f>
        <v>#DIV/0!</v>
      </c>
    </row>
    <row r="9" spans="1:9" s="8" customFormat="1" ht="15" x14ac:dyDescent="0.2">
      <c r="A9" s="223">
        <v>636</v>
      </c>
      <c r="B9" s="216" t="s">
        <v>80</v>
      </c>
      <c r="C9" s="218">
        <v>13502000</v>
      </c>
      <c r="D9" s="218"/>
      <c r="E9" s="218"/>
      <c r="F9" s="217"/>
      <c r="G9" s="218">
        <v>16050000</v>
      </c>
      <c r="H9" s="145">
        <v>14743059.02</v>
      </c>
      <c r="I9" s="169">
        <f>+H9/G9*100</f>
        <v>91.857065545171338</v>
      </c>
    </row>
    <row r="10" spans="1:9" s="8" customFormat="1" ht="15" x14ac:dyDescent="0.2">
      <c r="A10" s="223">
        <v>638</v>
      </c>
      <c r="B10" s="216" t="s">
        <v>106</v>
      </c>
      <c r="C10" s="218">
        <v>8000</v>
      </c>
      <c r="D10" s="218"/>
      <c r="E10" s="218"/>
      <c r="F10" s="217"/>
      <c r="G10" s="218">
        <v>9538525</v>
      </c>
      <c r="H10" s="145">
        <v>8141548.7400000002</v>
      </c>
      <c r="I10" s="169">
        <f t="shared" si="0"/>
        <v>85.354378585787643</v>
      </c>
    </row>
    <row r="11" spans="1:9" s="8" customFormat="1" ht="15" x14ac:dyDescent="0.2">
      <c r="A11" s="223">
        <v>639</v>
      </c>
      <c r="B11" s="216" t="s">
        <v>107</v>
      </c>
      <c r="C11" s="218">
        <v>20000</v>
      </c>
      <c r="D11" s="218"/>
      <c r="E11" s="218"/>
      <c r="F11" s="217"/>
      <c r="G11" s="218">
        <v>30000</v>
      </c>
      <c r="H11" s="145">
        <v>0</v>
      </c>
      <c r="I11" s="169">
        <f t="shared" si="0"/>
        <v>0</v>
      </c>
    </row>
    <row r="12" spans="1:9" s="8" customFormat="1" ht="16.5" thickBot="1" x14ac:dyDescent="0.3">
      <c r="A12" s="208">
        <v>641</v>
      </c>
      <c r="B12" s="209" t="s">
        <v>3</v>
      </c>
      <c r="C12" s="210">
        <v>2000</v>
      </c>
      <c r="D12" s="211"/>
      <c r="E12" s="210"/>
      <c r="F12" s="212"/>
      <c r="G12" s="213">
        <v>100</v>
      </c>
      <c r="H12" s="214">
        <v>17.43</v>
      </c>
      <c r="I12" s="215">
        <f t="shared" si="0"/>
        <v>17.43</v>
      </c>
    </row>
    <row r="13" spans="1:9" s="8" customFormat="1" ht="31.5" thickBot="1" x14ac:dyDescent="0.35">
      <c r="A13" s="158">
        <v>652</v>
      </c>
      <c r="B13" s="159" t="s">
        <v>4</v>
      </c>
      <c r="C13" s="112">
        <v>0</v>
      </c>
      <c r="D13" s="101"/>
      <c r="E13" s="112"/>
      <c r="F13" s="101"/>
      <c r="G13" s="129">
        <v>127400</v>
      </c>
      <c r="H13" s="152">
        <v>152278.75</v>
      </c>
      <c r="I13" s="153">
        <f t="shared" si="0"/>
        <v>119.5280612244898</v>
      </c>
    </row>
    <row r="14" spans="1:9" s="8" customFormat="1" ht="16.5" hidden="1" thickBot="1" x14ac:dyDescent="0.3">
      <c r="A14" s="154">
        <v>6526</v>
      </c>
      <c r="B14" s="155" t="s">
        <v>5</v>
      </c>
      <c r="C14" s="105">
        <v>190000</v>
      </c>
      <c r="D14" s="156">
        <f>+E14-C14</f>
        <v>-70000</v>
      </c>
      <c r="E14" s="105">
        <v>120000</v>
      </c>
      <c r="F14" s="156">
        <f>+G14-E14</f>
        <v>0</v>
      </c>
      <c r="G14" s="121">
        <v>120000</v>
      </c>
      <c r="H14" s="157"/>
      <c r="I14" s="188">
        <f t="shared" si="0"/>
        <v>0</v>
      </c>
    </row>
    <row r="15" spans="1:9" s="8" customFormat="1" ht="31.5" hidden="1" thickBot="1" x14ac:dyDescent="0.3">
      <c r="A15" s="160">
        <v>6528</v>
      </c>
      <c r="B15" s="161" t="s">
        <v>89</v>
      </c>
      <c r="C15" s="162">
        <v>25000</v>
      </c>
      <c r="D15" s="76">
        <f>+E15-C15</f>
        <v>-25000</v>
      </c>
      <c r="E15" s="162">
        <v>0</v>
      </c>
      <c r="F15" s="76">
        <f>+G15-E15</f>
        <v>0</v>
      </c>
      <c r="G15" s="163">
        <v>0</v>
      </c>
      <c r="H15" s="151"/>
      <c r="I15" s="189" t="e">
        <f t="shared" si="0"/>
        <v>#DIV/0!</v>
      </c>
    </row>
    <row r="16" spans="1:9" s="8" customFormat="1" ht="19.5" thickBot="1" x14ac:dyDescent="0.35">
      <c r="A16" s="99">
        <v>66</v>
      </c>
      <c r="B16" s="100" t="s">
        <v>6</v>
      </c>
      <c r="C16" s="112">
        <f>+C17+C26</f>
        <v>350000</v>
      </c>
      <c r="D16" s="101"/>
      <c r="E16" s="112"/>
      <c r="F16" s="101"/>
      <c r="G16" s="129">
        <f>+G17+G26</f>
        <v>150000</v>
      </c>
      <c r="H16" s="129">
        <v>180280.7</v>
      </c>
      <c r="I16" s="153">
        <f t="shared" si="0"/>
        <v>120.18713333333335</v>
      </c>
    </row>
    <row r="17" spans="1:9" s="8" customFormat="1" ht="17.25" customHeight="1" x14ac:dyDescent="0.2">
      <c r="A17" s="51">
        <v>661</v>
      </c>
      <c r="B17" s="155" t="s">
        <v>7</v>
      </c>
      <c r="C17" s="200">
        <v>150000</v>
      </c>
      <c r="D17" s="204">
        <f>+E17-C17</f>
        <v>160000</v>
      </c>
      <c r="E17" s="200">
        <v>310000</v>
      </c>
      <c r="F17" s="204">
        <f>+G17-E17</f>
        <v>-160000</v>
      </c>
      <c r="G17" s="205">
        <v>150000</v>
      </c>
      <c r="H17" s="157">
        <v>149262.70000000001</v>
      </c>
      <c r="I17" s="186">
        <f t="shared" si="0"/>
        <v>99.508466666666678</v>
      </c>
    </row>
    <row r="18" spans="1:9" s="8" customFormat="1" ht="15" hidden="1" x14ac:dyDescent="0.2">
      <c r="A18" s="55">
        <v>6614</v>
      </c>
      <c r="B18" s="11" t="s">
        <v>65</v>
      </c>
      <c r="C18" s="106">
        <v>0</v>
      </c>
      <c r="D18" s="72"/>
      <c r="E18" s="106">
        <v>0</v>
      </c>
      <c r="F18" s="72"/>
      <c r="G18" s="122">
        <v>0</v>
      </c>
      <c r="H18" s="146"/>
      <c r="I18" s="169" t="e">
        <f t="shared" si="0"/>
        <v>#DIV/0!</v>
      </c>
    </row>
    <row r="19" spans="1:9" s="8" customFormat="1" ht="15" hidden="1" x14ac:dyDescent="0.2">
      <c r="A19" s="73">
        <v>6615</v>
      </c>
      <c r="B19" s="74" t="s">
        <v>82</v>
      </c>
      <c r="C19" s="107">
        <f>SUM(C20:C25)</f>
        <v>240000</v>
      </c>
      <c r="D19" s="68">
        <f>SUM(D20:D25)</f>
        <v>38000</v>
      </c>
      <c r="E19" s="107">
        <f>SUM(E20:E25)</f>
        <v>278000</v>
      </c>
      <c r="F19" s="68">
        <f>SUM(F20:F25)</f>
        <v>38000</v>
      </c>
      <c r="G19" s="123">
        <f>SUM(G20:G25)</f>
        <v>316000</v>
      </c>
      <c r="H19" s="146"/>
      <c r="I19" s="169">
        <f t="shared" si="0"/>
        <v>0</v>
      </c>
    </row>
    <row r="20" spans="1:9" s="8" customFormat="1" ht="15" hidden="1" x14ac:dyDescent="0.2">
      <c r="A20" s="52">
        <v>66151</v>
      </c>
      <c r="B20" s="56" t="s">
        <v>69</v>
      </c>
      <c r="C20" s="108">
        <v>80000</v>
      </c>
      <c r="D20" s="75">
        <v>0</v>
      </c>
      <c r="E20" s="108">
        <f t="shared" ref="E20:E25" si="1">C20+D20</f>
        <v>80000</v>
      </c>
      <c r="F20" s="75">
        <v>0</v>
      </c>
      <c r="G20" s="124">
        <f t="shared" ref="G20:G25" si="2">E20+F20</f>
        <v>80000</v>
      </c>
      <c r="H20" s="146"/>
      <c r="I20" s="169">
        <f t="shared" si="0"/>
        <v>0</v>
      </c>
    </row>
    <row r="21" spans="1:9" s="8" customFormat="1" ht="15" hidden="1" x14ac:dyDescent="0.2">
      <c r="A21" s="53">
        <v>661511</v>
      </c>
      <c r="B21" s="43" t="s">
        <v>70</v>
      </c>
      <c r="C21" s="108">
        <v>20000</v>
      </c>
      <c r="D21" s="75">
        <v>10000</v>
      </c>
      <c r="E21" s="108">
        <f t="shared" si="1"/>
        <v>30000</v>
      </c>
      <c r="F21" s="75">
        <v>10000</v>
      </c>
      <c r="G21" s="124">
        <f t="shared" si="2"/>
        <v>40000</v>
      </c>
      <c r="H21" s="146"/>
      <c r="I21" s="169">
        <f t="shared" si="0"/>
        <v>0</v>
      </c>
    </row>
    <row r="22" spans="1:9" s="8" customFormat="1" ht="15" hidden="1" x14ac:dyDescent="0.2">
      <c r="A22" s="53">
        <v>661513</v>
      </c>
      <c r="B22" s="54" t="s">
        <v>71</v>
      </c>
      <c r="C22" s="108">
        <v>110000</v>
      </c>
      <c r="D22" s="75">
        <v>0</v>
      </c>
      <c r="E22" s="108">
        <f t="shared" si="1"/>
        <v>110000</v>
      </c>
      <c r="F22" s="75">
        <v>0</v>
      </c>
      <c r="G22" s="124">
        <f t="shared" si="2"/>
        <v>110000</v>
      </c>
      <c r="H22" s="146"/>
      <c r="I22" s="169">
        <f t="shared" si="0"/>
        <v>0</v>
      </c>
    </row>
    <row r="23" spans="1:9" s="8" customFormat="1" ht="15" hidden="1" x14ac:dyDescent="0.2">
      <c r="A23" s="53">
        <v>661514</v>
      </c>
      <c r="B23" s="43" t="s">
        <v>72</v>
      </c>
      <c r="C23" s="108">
        <v>10000</v>
      </c>
      <c r="D23" s="75">
        <v>0</v>
      </c>
      <c r="E23" s="108">
        <f t="shared" si="1"/>
        <v>10000</v>
      </c>
      <c r="F23" s="75">
        <v>0</v>
      </c>
      <c r="G23" s="124">
        <f t="shared" si="2"/>
        <v>10000</v>
      </c>
      <c r="H23" s="146"/>
      <c r="I23" s="169">
        <f t="shared" si="0"/>
        <v>0</v>
      </c>
    </row>
    <row r="24" spans="1:9" s="8" customFormat="1" ht="15" hidden="1" x14ac:dyDescent="0.2">
      <c r="A24" s="53">
        <v>661516</v>
      </c>
      <c r="B24" s="43" t="s">
        <v>73</v>
      </c>
      <c r="C24" s="108">
        <v>10000</v>
      </c>
      <c r="D24" s="75">
        <v>3000</v>
      </c>
      <c r="E24" s="108">
        <f t="shared" si="1"/>
        <v>13000</v>
      </c>
      <c r="F24" s="75">
        <v>3000</v>
      </c>
      <c r="G24" s="124">
        <f t="shared" si="2"/>
        <v>16000</v>
      </c>
      <c r="H24" s="146"/>
      <c r="I24" s="169">
        <f t="shared" si="0"/>
        <v>0</v>
      </c>
    </row>
    <row r="25" spans="1:9" s="8" customFormat="1" ht="15" hidden="1" x14ac:dyDescent="0.2">
      <c r="A25" s="53">
        <v>661517</v>
      </c>
      <c r="B25" s="43" t="s">
        <v>74</v>
      </c>
      <c r="C25" s="108">
        <v>10000</v>
      </c>
      <c r="D25" s="75">
        <v>25000</v>
      </c>
      <c r="E25" s="108">
        <f t="shared" si="1"/>
        <v>35000</v>
      </c>
      <c r="F25" s="75">
        <v>25000</v>
      </c>
      <c r="G25" s="124">
        <f t="shared" si="2"/>
        <v>60000</v>
      </c>
      <c r="H25" s="146"/>
      <c r="I25" s="169">
        <f t="shared" si="0"/>
        <v>0</v>
      </c>
    </row>
    <row r="26" spans="1:9" s="8" customFormat="1" ht="15.75" thickBot="1" x14ac:dyDescent="0.25">
      <c r="A26" s="170">
        <v>663</v>
      </c>
      <c r="B26" s="171" t="s">
        <v>8</v>
      </c>
      <c r="C26" s="172">
        <v>200000</v>
      </c>
      <c r="D26" s="173">
        <v>0</v>
      </c>
      <c r="E26" s="172">
        <f>+E27+E28</f>
        <v>0</v>
      </c>
      <c r="F26" s="173">
        <f>+G26-E26</f>
        <v>0</v>
      </c>
      <c r="G26" s="174">
        <v>0</v>
      </c>
      <c r="H26" s="175">
        <v>31018</v>
      </c>
      <c r="I26" s="176" t="e">
        <f t="shared" si="0"/>
        <v>#DIV/0!</v>
      </c>
    </row>
    <row r="27" spans="1:9" s="8" customFormat="1" ht="15.75" hidden="1" thickBot="1" x14ac:dyDescent="0.25">
      <c r="A27" s="164">
        <v>6631</v>
      </c>
      <c r="B27" s="165" t="s">
        <v>9</v>
      </c>
      <c r="C27" s="166">
        <v>0</v>
      </c>
      <c r="D27" s="167"/>
      <c r="E27" s="166">
        <v>0</v>
      </c>
      <c r="F27" s="167"/>
      <c r="G27" s="168">
        <v>0</v>
      </c>
      <c r="H27" s="157"/>
      <c r="I27" s="186" t="e">
        <f t="shared" si="0"/>
        <v>#DIV/0!</v>
      </c>
    </row>
    <row r="28" spans="1:9" s="8" customFormat="1" ht="15.75" hidden="1" thickBot="1" x14ac:dyDescent="0.25">
      <c r="A28" s="12">
        <v>6632</v>
      </c>
      <c r="B28" s="13" t="s">
        <v>10</v>
      </c>
      <c r="C28" s="177">
        <v>0</v>
      </c>
      <c r="D28" s="178"/>
      <c r="E28" s="177">
        <v>0</v>
      </c>
      <c r="F28" s="178"/>
      <c r="G28" s="179">
        <v>0</v>
      </c>
      <c r="H28" s="151"/>
      <c r="I28" s="187" t="e">
        <f t="shared" si="0"/>
        <v>#DIV/0!</v>
      </c>
    </row>
    <row r="29" spans="1:9" s="8" customFormat="1" ht="19.5" thickBot="1" x14ac:dyDescent="0.35">
      <c r="A29" s="99">
        <v>67</v>
      </c>
      <c r="B29" s="202" t="s">
        <v>11</v>
      </c>
      <c r="C29" s="112">
        <f>+C30+C38</f>
        <v>1600000</v>
      </c>
      <c r="D29" s="112">
        <f>+E29-C29</f>
        <v>-1600000</v>
      </c>
      <c r="E29" s="112">
        <f>+E30+E38</f>
        <v>0</v>
      </c>
      <c r="F29" s="112">
        <f>+G29-E29</f>
        <v>1591400</v>
      </c>
      <c r="G29" s="203">
        <f>+G30+G38</f>
        <v>1591400</v>
      </c>
      <c r="H29" s="203">
        <f>+H30+H38</f>
        <v>1495849.39</v>
      </c>
      <c r="I29" s="153">
        <f t="shared" si="0"/>
        <v>93.995814377277867</v>
      </c>
    </row>
    <row r="30" spans="1:9" s="8" customFormat="1" ht="15.75" thickBot="1" x14ac:dyDescent="0.25">
      <c r="A30" s="198">
        <v>6711</v>
      </c>
      <c r="B30" s="199" t="s">
        <v>100</v>
      </c>
      <c r="C30" s="200">
        <v>1600000</v>
      </c>
      <c r="D30" s="200"/>
      <c r="E30" s="200"/>
      <c r="F30" s="200"/>
      <c r="G30" s="201">
        <v>1591400</v>
      </c>
      <c r="H30" s="157">
        <v>1495849.39</v>
      </c>
      <c r="I30" s="186">
        <f t="shared" si="0"/>
        <v>93.995814377277867</v>
      </c>
    </row>
    <row r="31" spans="1:9" s="4" customFormat="1" ht="15.75" hidden="1" thickTop="1" x14ac:dyDescent="0.2">
      <c r="A31" s="61">
        <v>671110</v>
      </c>
      <c r="B31" s="64" t="s">
        <v>12</v>
      </c>
      <c r="C31" s="109">
        <v>30000</v>
      </c>
      <c r="D31" s="67">
        <v>0</v>
      </c>
      <c r="E31" s="107">
        <f t="shared" ref="E31:E37" si="3">C31+D31</f>
        <v>30000</v>
      </c>
      <c r="F31" s="67">
        <v>0</v>
      </c>
      <c r="G31" s="123">
        <f t="shared" ref="G31:G37" si="4">E31+F31</f>
        <v>30000</v>
      </c>
      <c r="H31" s="147"/>
      <c r="I31" s="169">
        <f t="shared" si="0"/>
        <v>0</v>
      </c>
    </row>
    <row r="32" spans="1:9" s="4" customFormat="1" ht="15.75" hidden="1" thickTop="1" x14ac:dyDescent="0.2">
      <c r="A32" s="61">
        <v>671114</v>
      </c>
      <c r="B32" s="64" t="s">
        <v>13</v>
      </c>
      <c r="C32" s="107">
        <v>0</v>
      </c>
      <c r="D32" s="68">
        <v>0</v>
      </c>
      <c r="E32" s="107">
        <f t="shared" si="3"/>
        <v>0</v>
      </c>
      <c r="F32" s="68">
        <v>0</v>
      </c>
      <c r="G32" s="123">
        <f t="shared" si="4"/>
        <v>0</v>
      </c>
      <c r="H32" s="147"/>
      <c r="I32" s="169" t="e">
        <f t="shared" si="0"/>
        <v>#DIV/0!</v>
      </c>
    </row>
    <row r="33" spans="1:9" s="4" customFormat="1" ht="15.75" hidden="1" thickTop="1" x14ac:dyDescent="0.2">
      <c r="A33" s="61">
        <v>671115</v>
      </c>
      <c r="B33" s="64" t="s">
        <v>14</v>
      </c>
      <c r="C33" s="107">
        <v>730000</v>
      </c>
      <c r="D33" s="68">
        <v>-120358</v>
      </c>
      <c r="E33" s="107">
        <f t="shared" si="3"/>
        <v>609642</v>
      </c>
      <c r="F33" s="68">
        <v>-120358</v>
      </c>
      <c r="G33" s="123">
        <f t="shared" si="4"/>
        <v>489284</v>
      </c>
      <c r="H33" s="147"/>
      <c r="I33" s="169">
        <f t="shared" si="0"/>
        <v>0</v>
      </c>
    </row>
    <row r="34" spans="1:9" s="4" customFormat="1" ht="15.75" hidden="1" thickTop="1" x14ac:dyDescent="0.2">
      <c r="A34" s="61">
        <v>671116</v>
      </c>
      <c r="B34" s="64" t="s">
        <v>15</v>
      </c>
      <c r="C34" s="107">
        <v>250000</v>
      </c>
      <c r="D34" s="68">
        <v>-10000</v>
      </c>
      <c r="E34" s="107">
        <f t="shared" si="3"/>
        <v>240000</v>
      </c>
      <c r="F34" s="68">
        <v>-10000</v>
      </c>
      <c r="G34" s="123">
        <f t="shared" si="4"/>
        <v>230000</v>
      </c>
      <c r="H34" s="147"/>
      <c r="I34" s="169">
        <f t="shared" si="0"/>
        <v>0</v>
      </c>
    </row>
    <row r="35" spans="1:9" s="4" customFormat="1" ht="15.75" hidden="1" thickTop="1" x14ac:dyDescent="0.2">
      <c r="A35" s="62">
        <v>671117</v>
      </c>
      <c r="B35" s="63" t="s">
        <v>16</v>
      </c>
      <c r="C35" s="107">
        <v>360000</v>
      </c>
      <c r="D35" s="68">
        <v>25875</v>
      </c>
      <c r="E35" s="107">
        <f t="shared" si="3"/>
        <v>385875</v>
      </c>
      <c r="F35" s="68">
        <v>25875</v>
      </c>
      <c r="G35" s="123">
        <f t="shared" si="4"/>
        <v>411750</v>
      </c>
      <c r="H35" s="147"/>
      <c r="I35" s="169">
        <f t="shared" si="0"/>
        <v>0</v>
      </c>
    </row>
    <row r="36" spans="1:9" s="4" customFormat="1" ht="15.75" hidden="1" thickTop="1" x14ac:dyDescent="0.2">
      <c r="A36" s="62">
        <v>671118</v>
      </c>
      <c r="B36" s="63" t="s">
        <v>17</v>
      </c>
      <c r="C36" s="107">
        <v>150000</v>
      </c>
      <c r="D36" s="68">
        <v>-31920</v>
      </c>
      <c r="E36" s="107">
        <f t="shared" si="3"/>
        <v>118080</v>
      </c>
      <c r="F36" s="68">
        <v>-31920</v>
      </c>
      <c r="G36" s="123">
        <f t="shared" si="4"/>
        <v>86160</v>
      </c>
      <c r="H36" s="147"/>
      <c r="I36" s="169">
        <f t="shared" si="0"/>
        <v>0</v>
      </c>
    </row>
    <row r="37" spans="1:9" s="14" customFormat="1" ht="15.75" hidden="1" thickTop="1" x14ac:dyDescent="0.2">
      <c r="A37" s="62">
        <v>671119</v>
      </c>
      <c r="B37" s="63" t="s">
        <v>18</v>
      </c>
      <c r="C37" s="110">
        <v>10000</v>
      </c>
      <c r="D37" s="69">
        <v>0</v>
      </c>
      <c r="E37" s="107">
        <f t="shared" si="3"/>
        <v>10000</v>
      </c>
      <c r="F37" s="69">
        <v>0</v>
      </c>
      <c r="G37" s="123">
        <f t="shared" si="4"/>
        <v>10000</v>
      </c>
      <c r="H37" s="148"/>
      <c r="I37" s="169">
        <f t="shared" si="0"/>
        <v>0</v>
      </c>
    </row>
    <row r="38" spans="1:9" s="14" customFormat="1" ht="16.5" hidden="1" thickTop="1" thickBot="1" x14ac:dyDescent="0.25">
      <c r="A38" s="180">
        <v>6712</v>
      </c>
      <c r="B38" s="181" t="s">
        <v>79</v>
      </c>
      <c r="C38" s="182">
        <v>0</v>
      </c>
      <c r="D38" s="183">
        <v>0</v>
      </c>
      <c r="E38" s="182">
        <v>0</v>
      </c>
      <c r="F38" s="183">
        <v>0</v>
      </c>
      <c r="G38" s="184">
        <v>0</v>
      </c>
      <c r="H38" s="185"/>
      <c r="I38" s="176"/>
    </row>
    <row r="39" spans="1:9" s="17" customFormat="1" ht="20.25" thickTop="1" thickBot="1" x14ac:dyDescent="0.35">
      <c r="A39" s="99">
        <v>7</v>
      </c>
      <c r="B39" s="100" t="s">
        <v>19</v>
      </c>
      <c r="C39" s="112">
        <f>+C40</f>
        <v>3500</v>
      </c>
      <c r="D39" s="101">
        <f>+E39-C39</f>
        <v>-3500</v>
      </c>
      <c r="E39" s="112">
        <f>+E40+E41+E42</f>
        <v>0</v>
      </c>
      <c r="F39" s="101">
        <f>+G39-E39</f>
        <v>3700</v>
      </c>
      <c r="G39" s="129">
        <f>+G40+G41+G42</f>
        <v>3700</v>
      </c>
      <c r="H39" s="129">
        <f>+H40+H41+H42</f>
        <v>2850.62</v>
      </c>
      <c r="I39" s="153">
        <f t="shared" si="0"/>
        <v>77.04378378378378</v>
      </c>
    </row>
    <row r="40" spans="1:9" ht="15" x14ac:dyDescent="0.2">
      <c r="A40" s="193">
        <v>721</v>
      </c>
      <c r="B40" s="194" t="s">
        <v>20</v>
      </c>
      <c r="C40" s="195">
        <v>3500</v>
      </c>
      <c r="D40" s="195"/>
      <c r="E40" s="195"/>
      <c r="F40" s="195"/>
      <c r="G40" s="196">
        <v>3500</v>
      </c>
      <c r="H40" s="197">
        <v>2650.62</v>
      </c>
      <c r="I40" s="186">
        <f t="shared" si="0"/>
        <v>75.731999999999999</v>
      </c>
    </row>
    <row r="41" spans="1:9" ht="15" x14ac:dyDescent="0.2">
      <c r="A41" s="102">
        <v>722</v>
      </c>
      <c r="B41" s="80" t="s">
        <v>88</v>
      </c>
      <c r="C41" s="78">
        <v>0</v>
      </c>
      <c r="D41" s="78"/>
      <c r="E41" s="78"/>
      <c r="F41" s="78"/>
      <c r="G41" s="127">
        <v>200</v>
      </c>
      <c r="H41" s="149">
        <v>200</v>
      </c>
      <c r="I41" s="169">
        <f t="shared" si="0"/>
        <v>100</v>
      </c>
    </row>
    <row r="42" spans="1:9" ht="15.75" hidden="1" thickBot="1" x14ac:dyDescent="0.25">
      <c r="A42" s="103">
        <v>723</v>
      </c>
      <c r="B42" s="80" t="s">
        <v>90</v>
      </c>
      <c r="C42" s="79"/>
      <c r="D42" s="79"/>
      <c r="E42" s="79"/>
      <c r="F42" s="79"/>
      <c r="G42" s="128"/>
      <c r="H42" s="149"/>
      <c r="I42" s="169" t="e">
        <f t="shared" si="0"/>
        <v>#DIV/0!</v>
      </c>
    </row>
    <row r="43" spans="1:9" s="17" customFormat="1" ht="19.5" hidden="1" thickBot="1" x14ac:dyDescent="0.35">
      <c r="A43" s="15">
        <v>8</v>
      </c>
      <c r="B43" s="16" t="s">
        <v>91</v>
      </c>
      <c r="C43" s="111">
        <f>+C44</f>
        <v>0</v>
      </c>
      <c r="D43" s="65">
        <f>+E43-C43</f>
        <v>95000</v>
      </c>
      <c r="E43" s="111">
        <f>+E44</f>
        <v>95000</v>
      </c>
      <c r="F43" s="65">
        <f>+G43-E43</f>
        <v>-95000</v>
      </c>
      <c r="G43" s="125">
        <f>+G44</f>
        <v>0</v>
      </c>
      <c r="H43" s="150"/>
      <c r="I43" s="169" t="e">
        <f t="shared" si="0"/>
        <v>#DIV/0!</v>
      </c>
    </row>
    <row r="44" spans="1:9" ht="15.75" hidden="1" thickBot="1" x14ac:dyDescent="0.25">
      <c r="A44" s="70">
        <v>844</v>
      </c>
      <c r="B44" s="71" t="s">
        <v>92</v>
      </c>
      <c r="C44" s="77">
        <v>0</v>
      </c>
      <c r="D44" s="77">
        <f>+E44-C44</f>
        <v>95000</v>
      </c>
      <c r="E44" s="77">
        <v>95000</v>
      </c>
      <c r="F44" s="77">
        <f>+G44-E44</f>
        <v>-95000</v>
      </c>
      <c r="G44" s="126">
        <v>0</v>
      </c>
      <c r="H44" s="239"/>
      <c r="I44" s="169" t="e">
        <f t="shared" si="0"/>
        <v>#DIV/0!</v>
      </c>
    </row>
    <row r="45" spans="1:9" ht="19.5" hidden="1" thickBot="1" x14ac:dyDescent="0.35">
      <c r="A45" s="99">
        <v>9</v>
      </c>
      <c r="B45" s="100" t="s">
        <v>93</v>
      </c>
      <c r="C45" s="112">
        <f>+C46</f>
        <v>0</v>
      </c>
      <c r="D45" s="101">
        <f>+E45-C45</f>
        <v>0</v>
      </c>
      <c r="E45" s="112">
        <f>+E46</f>
        <v>0</v>
      </c>
      <c r="F45" s="101">
        <f>+G45-E45</f>
        <v>0</v>
      </c>
      <c r="G45" s="129">
        <f>+G46</f>
        <v>0</v>
      </c>
      <c r="H45" s="241"/>
      <c r="I45" s="238" t="e">
        <f t="shared" si="0"/>
        <v>#DIV/0!</v>
      </c>
    </row>
    <row r="46" spans="1:9" ht="20.25" hidden="1" customHeight="1" thickBot="1" x14ac:dyDescent="0.25">
      <c r="A46" s="117">
        <v>922</v>
      </c>
      <c r="B46" s="118" t="s">
        <v>94</v>
      </c>
      <c r="C46" s="114"/>
      <c r="D46" s="114"/>
      <c r="E46" s="114"/>
      <c r="F46" s="114"/>
      <c r="G46" s="130"/>
      <c r="H46" s="240"/>
      <c r="I46" s="169" t="e">
        <f t="shared" si="0"/>
        <v>#DIV/0!</v>
      </c>
    </row>
    <row r="47" spans="1:9" ht="20.25" customHeight="1" thickBot="1" x14ac:dyDescent="0.3">
      <c r="A47" s="115"/>
      <c r="B47" s="116" t="s">
        <v>95</v>
      </c>
      <c r="C47" s="113">
        <f>+C45+C43+C39+C29+C16+C13+C12+C6</f>
        <v>49485500</v>
      </c>
      <c r="D47" s="113"/>
      <c r="E47" s="113">
        <f>+E5+E39+E43+E45</f>
        <v>95000</v>
      </c>
      <c r="F47" s="113">
        <f>+G47-E47</f>
        <v>27396125</v>
      </c>
      <c r="G47" s="131">
        <f>+G5+G39+G43+G45</f>
        <v>27491125</v>
      </c>
      <c r="H47" s="190">
        <f>+H39+H5</f>
        <v>24715884.649999999</v>
      </c>
      <c r="I47" s="192">
        <f t="shared" si="0"/>
        <v>89.904958964029291</v>
      </c>
    </row>
    <row r="48" spans="1:9" ht="15.75" thickBot="1" x14ac:dyDescent="0.25">
      <c r="A48" s="4"/>
      <c r="B48" s="4"/>
      <c r="C48" s="46"/>
      <c r="D48" s="46"/>
      <c r="E48" s="46"/>
      <c r="F48" s="46"/>
      <c r="G48" s="46"/>
    </row>
    <row r="49" spans="1:9" ht="14.25" customHeight="1" x14ac:dyDescent="0.2">
      <c r="A49" s="331" t="s">
        <v>21</v>
      </c>
      <c r="B49" s="329"/>
      <c r="C49" s="323" t="s">
        <v>110</v>
      </c>
      <c r="D49" s="323" t="s">
        <v>78</v>
      </c>
      <c r="E49" s="323" t="s">
        <v>87</v>
      </c>
      <c r="F49" s="323" t="s">
        <v>78</v>
      </c>
      <c r="G49" s="325" t="s">
        <v>109</v>
      </c>
      <c r="H49" s="319" t="s">
        <v>102</v>
      </c>
      <c r="I49" s="321" t="s">
        <v>103</v>
      </c>
    </row>
    <row r="50" spans="1:9" ht="49.5" customHeight="1" thickBot="1" x14ac:dyDescent="0.25">
      <c r="A50" s="332"/>
      <c r="B50" s="330"/>
      <c r="C50" s="324"/>
      <c r="D50" s="324"/>
      <c r="E50" s="324"/>
      <c r="F50" s="324"/>
      <c r="G50" s="327"/>
      <c r="H50" s="320"/>
      <c r="I50" s="322"/>
    </row>
    <row r="51" spans="1:9" ht="19.5" thickTop="1" thickBot="1" x14ac:dyDescent="0.3">
      <c r="A51" s="19">
        <v>3</v>
      </c>
      <c r="B51" s="20" t="s">
        <v>22</v>
      </c>
      <c r="C51" s="81">
        <f>+C52+C58+C89+C99</f>
        <v>21528846</v>
      </c>
      <c r="D51" s="81">
        <f>+D52+D58+D89+D99</f>
        <v>4200</v>
      </c>
      <c r="E51" s="81">
        <f>+E52+E58+E89+E99</f>
        <v>6200</v>
      </c>
      <c r="F51" s="132">
        <f>+G51-E51</f>
        <v>16251425</v>
      </c>
      <c r="G51" s="252">
        <f>+G52+G58+G89+G99+G94</f>
        <v>16257625</v>
      </c>
      <c r="H51" s="246">
        <f>+H52+H58+H89+H98+H99+H92+H94</f>
        <v>17358830.990000002</v>
      </c>
      <c r="I51" s="237">
        <f>+H51/G51*100</f>
        <v>106.77347392377423</v>
      </c>
    </row>
    <row r="52" spans="1:9" ht="16.5" thickBot="1" x14ac:dyDescent="0.3">
      <c r="A52" s="21">
        <v>31</v>
      </c>
      <c r="B52" s="22" t="s">
        <v>23</v>
      </c>
      <c r="C52" s="82">
        <f>SUM(C53:C57)</f>
        <v>14772000</v>
      </c>
      <c r="D52" s="258">
        <f>SUM(D53:D57)</f>
        <v>0</v>
      </c>
      <c r="E52" s="82">
        <f>SUM(E53:E57)</f>
        <v>0</v>
      </c>
      <c r="F52" s="133">
        <f>+G52-E52</f>
        <v>12971800</v>
      </c>
      <c r="G52" s="82">
        <f>SUM(G53:G57)</f>
        <v>12971800</v>
      </c>
      <c r="H52" s="229">
        <f>SUM(H53:H57)</f>
        <v>13618029.41</v>
      </c>
      <c r="I52" s="275">
        <f t="shared" ref="I52:I114" si="5">+H52/G52*100</f>
        <v>104.98180214002684</v>
      </c>
    </row>
    <row r="53" spans="1:9" ht="15" hidden="1" customHeight="1" x14ac:dyDescent="0.2">
      <c r="A53" s="50">
        <v>311</v>
      </c>
      <c r="B53" s="48" t="s">
        <v>67</v>
      </c>
      <c r="C53" s="83"/>
      <c r="D53" s="259"/>
      <c r="E53" s="83"/>
      <c r="F53" s="85"/>
      <c r="G53" s="83"/>
      <c r="H53" s="292"/>
      <c r="I53" s="276" t="e">
        <f t="shared" si="5"/>
        <v>#DIV/0!</v>
      </c>
    </row>
    <row r="54" spans="1:9" ht="15" x14ac:dyDescent="0.2">
      <c r="A54" s="50">
        <v>311</v>
      </c>
      <c r="B54" s="48" t="s">
        <v>104</v>
      </c>
      <c r="C54" s="84">
        <v>12161800</v>
      </c>
      <c r="D54" s="260"/>
      <c r="E54" s="85"/>
      <c r="F54" s="245"/>
      <c r="G54" s="83">
        <v>10946800</v>
      </c>
      <c r="H54" s="292">
        <v>11439946.939999999</v>
      </c>
      <c r="I54" s="277">
        <f t="shared" si="5"/>
        <v>104.50494153542587</v>
      </c>
    </row>
    <row r="55" spans="1:9" ht="15" x14ac:dyDescent="0.2">
      <c r="A55" s="50">
        <v>312</v>
      </c>
      <c r="B55" s="48" t="s">
        <v>24</v>
      </c>
      <c r="C55" s="84">
        <v>500000</v>
      </c>
      <c r="D55" s="260"/>
      <c r="E55" s="83"/>
      <c r="F55" s="245"/>
      <c r="G55" s="83">
        <v>250000</v>
      </c>
      <c r="H55" s="292">
        <v>390063</v>
      </c>
      <c r="I55" s="277">
        <f t="shared" si="5"/>
        <v>156.02519999999998</v>
      </c>
    </row>
    <row r="56" spans="1:9" ht="15" hidden="1" customHeight="1" x14ac:dyDescent="0.2">
      <c r="A56" s="50">
        <v>313</v>
      </c>
      <c r="B56" s="49" t="s">
        <v>25</v>
      </c>
      <c r="C56" s="86"/>
      <c r="D56" s="261"/>
      <c r="E56" s="83"/>
      <c r="F56" s="245"/>
      <c r="G56" s="83"/>
      <c r="H56" s="292"/>
      <c r="I56" s="277" t="e">
        <f t="shared" si="5"/>
        <v>#DIV/0!</v>
      </c>
    </row>
    <row r="57" spans="1:9" ht="15.75" thickBot="1" x14ac:dyDescent="0.25">
      <c r="A57" s="23">
        <v>313</v>
      </c>
      <c r="B57" s="24" t="s">
        <v>85</v>
      </c>
      <c r="C57" s="87">
        <v>2110200</v>
      </c>
      <c r="D57" s="262"/>
      <c r="E57" s="88"/>
      <c r="F57" s="245"/>
      <c r="G57" s="88">
        <v>1775000</v>
      </c>
      <c r="H57" s="292">
        <v>1788019.47</v>
      </c>
      <c r="I57" s="278">
        <f t="shared" si="5"/>
        <v>100.73349126760563</v>
      </c>
    </row>
    <row r="58" spans="1:9" ht="16.5" thickBot="1" x14ac:dyDescent="0.3">
      <c r="A58" s="25">
        <v>32</v>
      </c>
      <c r="B58" s="26" t="s">
        <v>26</v>
      </c>
      <c r="C58" s="89">
        <f t="shared" ref="C58:H58" si="6">+C59+C64+C71+C81+C82</f>
        <v>4174846</v>
      </c>
      <c r="D58" s="263">
        <f t="shared" si="6"/>
        <v>0</v>
      </c>
      <c r="E58" s="89">
        <f t="shared" si="6"/>
        <v>0</v>
      </c>
      <c r="F58" s="134">
        <f t="shared" si="6"/>
        <v>0</v>
      </c>
      <c r="G58" s="89">
        <f t="shared" si="6"/>
        <v>1834500</v>
      </c>
      <c r="H58" s="230">
        <f t="shared" si="6"/>
        <v>2108736.2599999998</v>
      </c>
      <c r="I58" s="279">
        <f t="shared" si="5"/>
        <v>114.9488285636413</v>
      </c>
    </row>
    <row r="59" spans="1:9" ht="15" x14ac:dyDescent="0.2">
      <c r="A59" s="58">
        <v>321</v>
      </c>
      <c r="B59" s="59" t="s">
        <v>27</v>
      </c>
      <c r="C59" s="87">
        <v>2484650</v>
      </c>
      <c r="D59" s="262"/>
      <c r="E59" s="87"/>
      <c r="F59" s="135"/>
      <c r="G59" s="87">
        <v>598000</v>
      </c>
      <c r="H59" s="292">
        <v>769246.25</v>
      </c>
      <c r="I59" s="280">
        <f t="shared" si="5"/>
        <v>128.63649665551839</v>
      </c>
    </row>
    <row r="60" spans="1:9" ht="15.6" hidden="1" customHeight="1" x14ac:dyDescent="0.25">
      <c r="A60" s="57">
        <v>3211</v>
      </c>
      <c r="B60" s="28" t="s">
        <v>28</v>
      </c>
      <c r="C60" s="90"/>
      <c r="D60" s="264"/>
      <c r="E60" s="90"/>
      <c r="F60" s="136"/>
      <c r="G60" s="90"/>
      <c r="H60" s="292"/>
      <c r="I60" s="281" t="e">
        <f t="shared" si="5"/>
        <v>#DIV/0!</v>
      </c>
    </row>
    <row r="61" spans="1:9" ht="16.149999999999999" hidden="1" customHeight="1" thickBot="1" x14ac:dyDescent="0.3">
      <c r="A61" s="57">
        <v>3212</v>
      </c>
      <c r="B61" s="28" t="s">
        <v>29</v>
      </c>
      <c r="C61" s="91"/>
      <c r="D61" s="265"/>
      <c r="E61" s="91"/>
      <c r="F61" s="137"/>
      <c r="G61" s="91"/>
      <c r="H61" s="292"/>
      <c r="I61" s="282" t="e">
        <f t="shared" si="5"/>
        <v>#DIV/0!</v>
      </c>
    </row>
    <row r="62" spans="1:9" ht="15" hidden="1" customHeight="1" x14ac:dyDescent="0.2">
      <c r="A62" s="57">
        <v>3213</v>
      </c>
      <c r="B62" s="28" t="s">
        <v>30</v>
      </c>
      <c r="C62" s="92"/>
      <c r="D62" s="266"/>
      <c r="E62" s="92"/>
      <c r="F62" s="138"/>
      <c r="G62" s="92"/>
      <c r="H62" s="292"/>
      <c r="I62" s="276" t="e">
        <f t="shared" si="5"/>
        <v>#DIV/0!</v>
      </c>
    </row>
    <row r="63" spans="1:9" ht="15" hidden="1" customHeight="1" x14ac:dyDescent="0.2">
      <c r="A63" s="57">
        <v>3214</v>
      </c>
      <c r="B63" s="28" t="s">
        <v>31</v>
      </c>
      <c r="C63" s="93"/>
      <c r="D63" s="267"/>
      <c r="E63" s="93"/>
      <c r="F63" s="139"/>
      <c r="G63" s="93"/>
      <c r="H63" s="292"/>
      <c r="I63" s="277" t="e">
        <f t="shared" si="5"/>
        <v>#DIV/0!</v>
      </c>
    </row>
    <row r="64" spans="1:9" ht="15" x14ac:dyDescent="0.2">
      <c r="A64" s="57">
        <v>322</v>
      </c>
      <c r="B64" s="28" t="s">
        <v>32</v>
      </c>
      <c r="C64" s="87">
        <v>613000</v>
      </c>
      <c r="D64" s="262"/>
      <c r="E64" s="87"/>
      <c r="F64" s="135"/>
      <c r="G64" s="87">
        <v>411500</v>
      </c>
      <c r="H64" s="292">
        <v>468087.23</v>
      </c>
      <c r="I64" s="277">
        <f t="shared" si="5"/>
        <v>113.7514532199271</v>
      </c>
    </row>
    <row r="65" spans="1:9" ht="15" hidden="1" customHeight="1" x14ac:dyDescent="0.2">
      <c r="A65" s="57">
        <v>3221</v>
      </c>
      <c r="B65" s="28" t="s">
        <v>33</v>
      </c>
      <c r="C65" s="90"/>
      <c r="D65" s="262"/>
      <c r="E65" s="88"/>
      <c r="F65" s="135"/>
      <c r="G65" s="88"/>
      <c r="H65" s="292"/>
      <c r="I65" s="277" t="e">
        <f t="shared" si="5"/>
        <v>#DIV/0!</v>
      </c>
    </row>
    <row r="66" spans="1:9" ht="15" hidden="1" customHeight="1" x14ac:dyDescent="0.2">
      <c r="A66" s="57">
        <v>3222</v>
      </c>
      <c r="B66" s="28" t="s">
        <v>34</v>
      </c>
      <c r="C66" s="91"/>
      <c r="D66" s="262"/>
      <c r="E66" s="94"/>
      <c r="F66" s="135"/>
      <c r="G66" s="88"/>
      <c r="H66" s="292"/>
      <c r="I66" s="277" t="e">
        <f t="shared" si="5"/>
        <v>#DIV/0!</v>
      </c>
    </row>
    <row r="67" spans="1:9" ht="15" hidden="1" customHeight="1" x14ac:dyDescent="0.2">
      <c r="A67" s="57">
        <v>3223</v>
      </c>
      <c r="B67" s="28" t="s">
        <v>35</v>
      </c>
      <c r="C67" s="91"/>
      <c r="D67" s="262"/>
      <c r="E67" s="88"/>
      <c r="F67" s="135"/>
      <c r="G67" s="88"/>
      <c r="H67" s="292"/>
      <c r="I67" s="277" t="e">
        <f t="shared" si="5"/>
        <v>#DIV/0!</v>
      </c>
    </row>
    <row r="68" spans="1:9" ht="15" hidden="1" customHeight="1" x14ac:dyDescent="0.2">
      <c r="A68" s="57">
        <v>3224</v>
      </c>
      <c r="B68" s="28" t="s">
        <v>36</v>
      </c>
      <c r="C68" s="91"/>
      <c r="D68" s="262"/>
      <c r="E68" s="88"/>
      <c r="F68" s="135"/>
      <c r="G68" s="88"/>
      <c r="H68" s="292"/>
      <c r="I68" s="277" t="e">
        <f t="shared" si="5"/>
        <v>#DIV/0!</v>
      </c>
    </row>
    <row r="69" spans="1:9" ht="15" hidden="1" customHeight="1" x14ac:dyDescent="0.2">
      <c r="A69" s="57">
        <v>3225</v>
      </c>
      <c r="B69" s="28" t="s">
        <v>37</v>
      </c>
      <c r="C69" s="91"/>
      <c r="D69" s="262"/>
      <c r="E69" s="88"/>
      <c r="F69" s="135"/>
      <c r="G69" s="88"/>
      <c r="H69" s="292"/>
      <c r="I69" s="277" t="e">
        <f t="shared" si="5"/>
        <v>#DIV/0!</v>
      </c>
    </row>
    <row r="70" spans="1:9" ht="15" hidden="1" customHeight="1" x14ac:dyDescent="0.2">
      <c r="A70" s="57">
        <v>3227</v>
      </c>
      <c r="B70" s="28" t="s">
        <v>38</v>
      </c>
      <c r="C70" s="90"/>
      <c r="D70" s="262"/>
      <c r="E70" s="90"/>
      <c r="F70" s="135"/>
      <c r="G70" s="90"/>
      <c r="H70" s="292"/>
      <c r="I70" s="277" t="e">
        <f t="shared" si="5"/>
        <v>#DIV/0!</v>
      </c>
    </row>
    <row r="71" spans="1:9" ht="17.25" customHeight="1" x14ac:dyDescent="0.2">
      <c r="A71" s="57">
        <v>323</v>
      </c>
      <c r="B71" s="28" t="s">
        <v>39</v>
      </c>
      <c r="C71" s="87">
        <v>891946</v>
      </c>
      <c r="D71" s="262"/>
      <c r="E71" s="87"/>
      <c r="F71" s="135"/>
      <c r="G71" s="87">
        <v>616000</v>
      </c>
      <c r="H71" s="292">
        <v>577902.74</v>
      </c>
      <c r="I71" s="283">
        <f t="shared" si="5"/>
        <v>93.815379870129874</v>
      </c>
    </row>
    <row r="72" spans="1:9" ht="15" hidden="1" customHeight="1" x14ac:dyDescent="0.2">
      <c r="A72" s="57">
        <v>3231</v>
      </c>
      <c r="B72" s="29" t="s">
        <v>40</v>
      </c>
      <c r="C72" s="90"/>
      <c r="D72" s="262"/>
      <c r="E72" s="90"/>
      <c r="F72" s="135"/>
      <c r="G72" s="90"/>
      <c r="H72" s="292"/>
      <c r="I72" s="276" t="e">
        <f t="shared" si="5"/>
        <v>#DIV/0!</v>
      </c>
    </row>
    <row r="73" spans="1:9" ht="30" hidden="1" customHeight="1" x14ac:dyDescent="0.2">
      <c r="A73" s="57">
        <v>3232</v>
      </c>
      <c r="B73" s="29" t="s">
        <v>41</v>
      </c>
      <c r="C73" s="91"/>
      <c r="D73" s="262"/>
      <c r="E73" s="91"/>
      <c r="F73" s="135"/>
      <c r="G73" s="91"/>
      <c r="H73" s="292"/>
      <c r="I73" s="284" t="e">
        <f t="shared" si="5"/>
        <v>#DIV/0!</v>
      </c>
    </row>
    <row r="74" spans="1:9" s="17" customFormat="1" ht="31.15" hidden="1" customHeight="1" thickBot="1" x14ac:dyDescent="0.3">
      <c r="A74" s="57">
        <v>3233</v>
      </c>
      <c r="B74" s="29" t="s">
        <v>42</v>
      </c>
      <c r="C74" s="91"/>
      <c r="D74" s="262"/>
      <c r="E74" s="91"/>
      <c r="F74" s="135"/>
      <c r="G74" s="91"/>
      <c r="H74" s="293"/>
      <c r="I74" s="282" t="e">
        <f t="shared" si="5"/>
        <v>#DIV/0!</v>
      </c>
    </row>
    <row r="75" spans="1:9" ht="30" hidden="1" customHeight="1" x14ac:dyDescent="0.2">
      <c r="A75" s="57">
        <v>3234</v>
      </c>
      <c r="B75" s="29" t="s">
        <v>43</v>
      </c>
      <c r="C75" s="91"/>
      <c r="D75" s="262"/>
      <c r="E75" s="91"/>
      <c r="F75" s="135"/>
      <c r="G75" s="91"/>
      <c r="H75" s="292"/>
      <c r="I75" s="276" t="e">
        <f t="shared" si="5"/>
        <v>#DIV/0!</v>
      </c>
    </row>
    <row r="76" spans="1:9" ht="15" hidden="1" customHeight="1" x14ac:dyDescent="0.2">
      <c r="A76" s="57">
        <v>3235</v>
      </c>
      <c r="B76" s="28" t="s">
        <v>84</v>
      </c>
      <c r="C76" s="91"/>
      <c r="D76" s="262"/>
      <c r="E76" s="91"/>
      <c r="F76" s="135"/>
      <c r="G76" s="91"/>
      <c r="H76" s="292"/>
      <c r="I76" s="277" t="e">
        <f t="shared" si="5"/>
        <v>#DIV/0!</v>
      </c>
    </row>
    <row r="77" spans="1:9" ht="15" hidden="1" customHeight="1" x14ac:dyDescent="0.2">
      <c r="A77" s="57">
        <v>3236</v>
      </c>
      <c r="B77" s="28" t="s">
        <v>44</v>
      </c>
      <c r="C77" s="91"/>
      <c r="D77" s="262"/>
      <c r="E77" s="91"/>
      <c r="F77" s="135"/>
      <c r="G77" s="91"/>
      <c r="H77" s="292"/>
      <c r="I77" s="277" t="e">
        <f t="shared" si="5"/>
        <v>#DIV/0!</v>
      </c>
    </row>
    <row r="78" spans="1:9" ht="30" hidden="1" customHeight="1" x14ac:dyDescent="0.2">
      <c r="A78" s="57">
        <v>3237</v>
      </c>
      <c r="B78" s="29" t="s">
        <v>45</v>
      </c>
      <c r="C78" s="91"/>
      <c r="D78" s="262"/>
      <c r="E78" s="91"/>
      <c r="F78" s="135"/>
      <c r="G78" s="91"/>
      <c r="H78" s="292"/>
      <c r="I78" s="277" t="e">
        <f t="shared" si="5"/>
        <v>#DIV/0!</v>
      </c>
    </row>
    <row r="79" spans="1:9" ht="30" hidden="1" customHeight="1" x14ac:dyDescent="0.2">
      <c r="A79" s="57">
        <v>3238</v>
      </c>
      <c r="B79" s="29" t="s">
        <v>46</v>
      </c>
      <c r="C79" s="91"/>
      <c r="D79" s="262"/>
      <c r="E79" s="91"/>
      <c r="F79" s="135"/>
      <c r="G79" s="91"/>
      <c r="H79" s="292"/>
      <c r="I79" s="277" t="e">
        <f t="shared" si="5"/>
        <v>#DIV/0!</v>
      </c>
    </row>
    <row r="80" spans="1:9" ht="30" hidden="1" customHeight="1" x14ac:dyDescent="0.2">
      <c r="A80" s="57">
        <v>3239</v>
      </c>
      <c r="B80" s="29" t="s">
        <v>68</v>
      </c>
      <c r="C80" s="90"/>
      <c r="D80" s="262"/>
      <c r="E80" s="90"/>
      <c r="F80" s="135"/>
      <c r="G80" s="90"/>
      <c r="H80" s="292"/>
      <c r="I80" s="277" t="e">
        <f t="shared" si="5"/>
        <v>#DIV/0!</v>
      </c>
    </row>
    <row r="81" spans="1:9" ht="15" x14ac:dyDescent="0.2">
      <c r="A81" s="57">
        <v>324</v>
      </c>
      <c r="B81" s="29" t="s">
        <v>86</v>
      </c>
      <c r="C81" s="87">
        <v>250</v>
      </c>
      <c r="D81" s="262"/>
      <c r="E81" s="87"/>
      <c r="F81" s="135"/>
      <c r="G81" s="87">
        <v>0</v>
      </c>
      <c r="H81" s="292">
        <v>0</v>
      </c>
      <c r="I81" s="277" t="e">
        <f t="shared" si="5"/>
        <v>#DIV/0!</v>
      </c>
    </row>
    <row r="82" spans="1:9" s="30" customFormat="1" ht="18" customHeight="1" x14ac:dyDescent="0.2">
      <c r="A82" s="57">
        <v>329</v>
      </c>
      <c r="B82" s="28" t="s">
        <v>47</v>
      </c>
      <c r="C82" s="87">
        <v>185000</v>
      </c>
      <c r="D82" s="262"/>
      <c r="E82" s="87"/>
      <c r="F82" s="135"/>
      <c r="G82" s="87">
        <v>209000</v>
      </c>
      <c r="H82" s="318">
        <v>293500.03999999998</v>
      </c>
      <c r="I82" s="285">
        <f t="shared" si="5"/>
        <v>140.43064114832535</v>
      </c>
    </row>
    <row r="83" spans="1:9" s="31" customFormat="1" ht="15.6" hidden="1" customHeight="1" thickBot="1" x14ac:dyDescent="0.25">
      <c r="A83" s="27">
        <v>3292</v>
      </c>
      <c r="B83" s="28" t="s">
        <v>48</v>
      </c>
      <c r="C83" s="90"/>
      <c r="D83" s="264"/>
      <c r="E83" s="90"/>
      <c r="F83" s="136"/>
      <c r="G83" s="90"/>
      <c r="H83" s="294"/>
      <c r="I83" s="286"/>
    </row>
    <row r="84" spans="1:9" ht="16.149999999999999" hidden="1" customHeight="1" thickBot="1" x14ac:dyDescent="0.3">
      <c r="A84" s="27">
        <v>3293</v>
      </c>
      <c r="B84" s="28" t="s">
        <v>49</v>
      </c>
      <c r="C84" s="95"/>
      <c r="D84" s="268"/>
      <c r="E84" s="95"/>
      <c r="F84" s="140"/>
      <c r="G84" s="95"/>
      <c r="H84" s="292"/>
      <c r="I84" s="287" t="e">
        <f t="shared" si="5"/>
        <v>#DIV/0!</v>
      </c>
    </row>
    <row r="85" spans="1:9" ht="15" hidden="1" customHeight="1" x14ac:dyDescent="0.2">
      <c r="A85" s="27">
        <v>3294</v>
      </c>
      <c r="B85" s="28" t="s">
        <v>50</v>
      </c>
      <c r="C85" s="95"/>
      <c r="D85" s="268"/>
      <c r="E85" s="95"/>
      <c r="F85" s="140"/>
      <c r="G85" s="95"/>
      <c r="H85" s="292"/>
      <c r="I85" s="288" t="e">
        <f t="shared" si="5"/>
        <v>#DIV/0!</v>
      </c>
    </row>
    <row r="86" spans="1:9" ht="15" hidden="1" customHeight="1" x14ac:dyDescent="0.2">
      <c r="A86" s="27">
        <v>3295</v>
      </c>
      <c r="B86" s="28" t="s">
        <v>83</v>
      </c>
      <c r="C86" s="95"/>
      <c r="D86" s="268"/>
      <c r="E86" s="95"/>
      <c r="F86" s="140"/>
      <c r="G86" s="95"/>
      <c r="H86" s="292"/>
      <c r="I86" s="285" t="e">
        <f t="shared" si="5"/>
        <v>#DIV/0!</v>
      </c>
    </row>
    <row r="87" spans="1:9" ht="15" hidden="1" customHeight="1" x14ac:dyDescent="0.2">
      <c r="A87" s="27">
        <v>3296</v>
      </c>
      <c r="B87" s="28" t="s">
        <v>51</v>
      </c>
      <c r="C87" s="95"/>
      <c r="D87" s="268"/>
      <c r="E87" s="95"/>
      <c r="F87" s="140"/>
      <c r="G87" s="95"/>
      <c r="H87" s="292"/>
      <c r="I87" s="285" t="e">
        <f t="shared" si="5"/>
        <v>#DIV/0!</v>
      </c>
    </row>
    <row r="88" spans="1:9" ht="15" hidden="1" customHeight="1" x14ac:dyDescent="0.2">
      <c r="A88" s="27">
        <v>3299</v>
      </c>
      <c r="B88" s="28" t="s">
        <v>52</v>
      </c>
      <c r="C88" s="90"/>
      <c r="D88" s="264"/>
      <c r="E88" s="90"/>
      <c r="F88" s="136"/>
      <c r="G88" s="90"/>
      <c r="H88" s="292"/>
      <c r="I88" s="285" t="e">
        <f t="shared" si="5"/>
        <v>#DIV/0!</v>
      </c>
    </row>
    <row r="89" spans="1:9" ht="15.75" x14ac:dyDescent="0.25">
      <c r="A89" s="32">
        <v>34</v>
      </c>
      <c r="B89" s="33" t="s">
        <v>53</v>
      </c>
      <c r="C89" s="89">
        <v>2000</v>
      </c>
      <c r="D89" s="263">
        <f>SUM(D90:D91)</f>
        <v>4200</v>
      </c>
      <c r="E89" s="89">
        <f>+E90+2000</f>
        <v>6200</v>
      </c>
      <c r="F89" s="134">
        <f>SUM(F90:F91)</f>
        <v>-4200</v>
      </c>
      <c r="G89" s="89">
        <f>+G90+G91</f>
        <v>64325</v>
      </c>
      <c r="H89" s="230">
        <f>+H90+H91</f>
        <v>101052.64</v>
      </c>
      <c r="I89" s="289">
        <f t="shared" si="5"/>
        <v>157.09699183832103</v>
      </c>
    </row>
    <row r="90" spans="1:9" ht="15" hidden="1" customHeight="1" x14ac:dyDescent="0.2">
      <c r="A90" s="34">
        <v>342</v>
      </c>
      <c r="B90" s="35" t="s">
        <v>54</v>
      </c>
      <c r="C90" s="96">
        <v>0</v>
      </c>
      <c r="D90" s="269">
        <f>+E90-C90</f>
        <v>4200</v>
      </c>
      <c r="E90" s="96">
        <v>4200</v>
      </c>
      <c r="F90" s="141">
        <f>+G90-E90</f>
        <v>-4200</v>
      </c>
      <c r="G90" s="96">
        <v>0</v>
      </c>
      <c r="H90" s="292"/>
      <c r="I90" s="285" t="e">
        <f t="shared" si="5"/>
        <v>#DIV/0!</v>
      </c>
    </row>
    <row r="91" spans="1:9" ht="15" x14ac:dyDescent="0.2">
      <c r="A91" s="243">
        <v>343</v>
      </c>
      <c r="B91" s="244" t="s">
        <v>55</v>
      </c>
      <c r="C91" s="97">
        <v>2000</v>
      </c>
      <c r="D91" s="270"/>
      <c r="E91" s="97"/>
      <c r="F91" s="142"/>
      <c r="G91" s="97">
        <v>64325</v>
      </c>
      <c r="H91" s="295">
        <v>101052.64</v>
      </c>
      <c r="I91" s="290">
        <f t="shared" si="5"/>
        <v>157.09699183832103</v>
      </c>
    </row>
    <row r="92" spans="1:9" ht="15.75" x14ac:dyDescent="0.25">
      <c r="A92" s="308">
        <v>35</v>
      </c>
      <c r="B92" s="309" t="s">
        <v>114</v>
      </c>
      <c r="C92" s="310">
        <f>+C93</f>
        <v>0</v>
      </c>
      <c r="D92" s="311"/>
      <c r="E92" s="311"/>
      <c r="F92" s="311"/>
      <c r="G92" s="310">
        <f>+G93</f>
        <v>0</v>
      </c>
      <c r="H92" s="312">
        <f>+H93</f>
        <v>1287420.58</v>
      </c>
      <c r="I92" s="314" t="e">
        <f t="shared" si="5"/>
        <v>#DIV/0!</v>
      </c>
    </row>
    <row r="93" spans="1:9" ht="15" x14ac:dyDescent="0.2">
      <c r="A93" s="297">
        <v>353</v>
      </c>
      <c r="B93" s="244" t="s">
        <v>115</v>
      </c>
      <c r="C93" s="97">
        <v>0</v>
      </c>
      <c r="D93" s="242"/>
      <c r="E93" s="242"/>
      <c r="F93" s="242"/>
      <c r="G93" s="97">
        <v>0</v>
      </c>
      <c r="H93" s="295">
        <v>1287420.58</v>
      </c>
      <c r="I93" s="290" t="e">
        <f t="shared" si="5"/>
        <v>#DIV/0!</v>
      </c>
    </row>
    <row r="94" spans="1:9" s="313" customFormat="1" ht="15.75" x14ac:dyDescent="0.25">
      <c r="A94" s="308">
        <v>36</v>
      </c>
      <c r="B94" s="309" t="s">
        <v>116</v>
      </c>
      <c r="C94" s="310">
        <f>+C95+C96+C97</f>
        <v>0</v>
      </c>
      <c r="D94" s="311"/>
      <c r="E94" s="311"/>
      <c r="F94" s="311"/>
      <c r="G94" s="310">
        <f>+G95+G96+G97</f>
        <v>237000</v>
      </c>
      <c r="H94" s="312">
        <f>+H95+H96+H97</f>
        <v>237154.47000000003</v>
      </c>
      <c r="I94" s="314">
        <f t="shared" si="5"/>
        <v>100.06517721518988</v>
      </c>
    </row>
    <row r="95" spans="1:9" ht="15" x14ac:dyDescent="0.2">
      <c r="A95" s="302">
        <v>366</v>
      </c>
      <c r="B95" s="28" t="s">
        <v>112</v>
      </c>
      <c r="C95" s="298"/>
      <c r="D95" s="299"/>
      <c r="E95" s="300"/>
      <c r="F95" s="301"/>
      <c r="G95" s="298">
        <v>25000</v>
      </c>
      <c r="H95" s="303">
        <v>23455.7</v>
      </c>
      <c r="I95" s="290">
        <f t="shared" si="5"/>
        <v>93.822800000000001</v>
      </c>
    </row>
    <row r="96" spans="1:9" ht="15" x14ac:dyDescent="0.2">
      <c r="A96" s="304">
        <v>368</v>
      </c>
      <c r="B96" s="305" t="s">
        <v>111</v>
      </c>
      <c r="C96" s="93"/>
      <c r="D96" s="306"/>
      <c r="E96" s="306"/>
      <c r="F96" s="306"/>
      <c r="G96" s="93">
        <f>80000+60000</f>
        <v>140000</v>
      </c>
      <c r="H96" s="307">
        <v>132915.69</v>
      </c>
      <c r="I96" s="290">
        <f t="shared" si="5"/>
        <v>94.939778571428562</v>
      </c>
    </row>
    <row r="97" spans="1:9" ht="15" x14ac:dyDescent="0.2">
      <c r="A97" s="302">
        <v>369</v>
      </c>
      <c r="B97" s="28" t="s">
        <v>113</v>
      </c>
      <c r="C97" s="298"/>
      <c r="D97" s="299"/>
      <c r="E97" s="300"/>
      <c r="F97" s="301"/>
      <c r="G97" s="298">
        <v>72000</v>
      </c>
      <c r="H97" s="303">
        <v>80783.08</v>
      </c>
      <c r="I97" s="290">
        <f t="shared" si="5"/>
        <v>112.19872222222223</v>
      </c>
    </row>
    <row r="98" spans="1:9" ht="15.75" x14ac:dyDescent="0.25">
      <c r="A98" s="256">
        <v>372</v>
      </c>
      <c r="B98" s="33" t="s">
        <v>105</v>
      </c>
      <c r="C98" s="273">
        <v>0</v>
      </c>
      <c r="D98" s="271"/>
      <c r="E98" s="257"/>
      <c r="F98" s="224"/>
      <c r="G98" s="273">
        <v>0</v>
      </c>
      <c r="H98" s="230">
        <v>747.63</v>
      </c>
      <c r="I98" s="291" t="e">
        <f>+H98/G98*100</f>
        <v>#DIV/0!</v>
      </c>
    </row>
    <row r="99" spans="1:9" ht="16.5" thickBot="1" x14ac:dyDescent="0.3">
      <c r="A99" s="25">
        <v>38</v>
      </c>
      <c r="B99" s="26" t="s">
        <v>56</v>
      </c>
      <c r="C99" s="274">
        <v>2580000</v>
      </c>
      <c r="D99" s="272">
        <v>0</v>
      </c>
      <c r="E99" s="254">
        <v>0</v>
      </c>
      <c r="F99" s="255">
        <v>0</v>
      </c>
      <c r="G99" s="274">
        <f>1150000</f>
        <v>1150000</v>
      </c>
      <c r="H99" s="296">
        <v>5690</v>
      </c>
      <c r="I99" s="315">
        <f t="shared" si="5"/>
        <v>0.49478260869565216</v>
      </c>
    </row>
    <row r="100" spans="1:9" ht="16.5" thickBot="1" x14ac:dyDescent="0.3">
      <c r="A100" s="19">
        <v>4</v>
      </c>
      <c r="B100" s="36" t="s">
        <v>57</v>
      </c>
      <c r="C100" s="98">
        <f>+C101+C102+C110</f>
        <v>27956654</v>
      </c>
      <c r="D100" s="98">
        <f>+D101+D102+D110</f>
        <v>0</v>
      </c>
      <c r="E100" s="98">
        <f>+E101+E102+E110+E109</f>
        <v>0</v>
      </c>
      <c r="F100" s="143">
        <f>+G100-E100</f>
        <v>11233500</v>
      </c>
      <c r="G100" s="98">
        <f>+G101+G102+G110+G109</f>
        <v>11233500</v>
      </c>
      <c r="H100" s="248">
        <f>+H101+H102+H110+H109</f>
        <v>14508465.41</v>
      </c>
      <c r="I100" s="316">
        <f t="shared" si="5"/>
        <v>129.15356220234122</v>
      </c>
    </row>
    <row r="101" spans="1:9" ht="15.75" thickBot="1" x14ac:dyDescent="0.25">
      <c r="A101" s="58">
        <v>421</v>
      </c>
      <c r="B101" s="59" t="s">
        <v>58</v>
      </c>
      <c r="C101" s="86">
        <v>15000000</v>
      </c>
      <c r="D101" s="86"/>
      <c r="E101" s="86"/>
      <c r="F101" s="135"/>
      <c r="G101" s="86">
        <v>11100000</v>
      </c>
      <c r="H101" s="247">
        <v>14425814.77</v>
      </c>
      <c r="I101" s="236">
        <f t="shared" si="5"/>
        <v>129.96229522522523</v>
      </c>
    </row>
    <row r="102" spans="1:9" ht="15.75" thickBot="1" x14ac:dyDescent="0.25">
      <c r="A102" s="58">
        <v>422</v>
      </c>
      <c r="B102" s="59" t="s">
        <v>59</v>
      </c>
      <c r="C102" s="87">
        <v>12951654</v>
      </c>
      <c r="D102" s="87"/>
      <c r="E102" s="87"/>
      <c r="F102" s="135"/>
      <c r="G102" s="87">
        <v>120000</v>
      </c>
      <c r="H102" s="247">
        <v>69309.509999999995</v>
      </c>
      <c r="I102" s="236">
        <f t="shared" si="5"/>
        <v>57.757925</v>
      </c>
    </row>
    <row r="103" spans="1:9" ht="30.75" hidden="1" thickBot="1" x14ac:dyDescent="0.25">
      <c r="A103" s="57">
        <v>4221</v>
      </c>
      <c r="B103" s="60" t="s">
        <v>66</v>
      </c>
      <c r="C103" s="86"/>
      <c r="D103" s="87"/>
      <c r="E103" s="86"/>
      <c r="F103" s="135"/>
      <c r="G103" s="86"/>
      <c r="H103" s="247"/>
      <c r="I103" s="236" t="e">
        <f t="shared" si="5"/>
        <v>#DIV/0!</v>
      </c>
    </row>
    <row r="104" spans="1:9" ht="15.75" hidden="1" thickBot="1" x14ac:dyDescent="0.25">
      <c r="A104" s="57">
        <v>4222</v>
      </c>
      <c r="B104" s="60" t="s">
        <v>60</v>
      </c>
      <c r="C104" s="86"/>
      <c r="D104" s="87"/>
      <c r="E104" s="86"/>
      <c r="F104" s="135"/>
      <c r="G104" s="86"/>
      <c r="H104" s="247"/>
      <c r="I104" s="236" t="e">
        <f t="shared" si="5"/>
        <v>#DIV/0!</v>
      </c>
    </row>
    <row r="105" spans="1:9" ht="15.75" hidden="1" thickBot="1" x14ac:dyDescent="0.25">
      <c r="A105" s="57">
        <v>4223</v>
      </c>
      <c r="B105" s="60" t="s">
        <v>75</v>
      </c>
      <c r="C105" s="86"/>
      <c r="D105" s="87"/>
      <c r="E105" s="86"/>
      <c r="F105" s="135"/>
      <c r="G105" s="86"/>
      <c r="H105" s="247"/>
      <c r="I105" s="236" t="e">
        <f t="shared" si="5"/>
        <v>#DIV/0!</v>
      </c>
    </row>
    <row r="106" spans="1:9" ht="15.75" hidden="1" thickBot="1" x14ac:dyDescent="0.25">
      <c r="A106" s="57">
        <v>4225</v>
      </c>
      <c r="B106" s="29" t="s">
        <v>77</v>
      </c>
      <c r="C106" s="86"/>
      <c r="D106" s="87"/>
      <c r="E106" s="86"/>
      <c r="F106" s="135"/>
      <c r="G106" s="86"/>
      <c r="H106" s="247"/>
      <c r="I106" s="236" t="e">
        <f t="shared" si="5"/>
        <v>#DIV/0!</v>
      </c>
    </row>
    <row r="107" spans="1:9" ht="15.75" hidden="1" thickBot="1" x14ac:dyDescent="0.25">
      <c r="A107" s="57">
        <v>4226</v>
      </c>
      <c r="B107" s="29" t="s">
        <v>81</v>
      </c>
      <c r="C107" s="86"/>
      <c r="D107" s="87"/>
      <c r="E107" s="86"/>
      <c r="F107" s="135"/>
      <c r="G107" s="86"/>
      <c r="H107" s="247"/>
      <c r="I107" s="236" t="e">
        <f t="shared" si="5"/>
        <v>#DIV/0!</v>
      </c>
    </row>
    <row r="108" spans="1:9" ht="15.75" hidden="1" thickBot="1" x14ac:dyDescent="0.25">
      <c r="A108" s="57">
        <v>4227</v>
      </c>
      <c r="B108" s="29" t="s">
        <v>76</v>
      </c>
      <c r="C108" s="86"/>
      <c r="D108" s="87"/>
      <c r="E108" s="86"/>
      <c r="F108" s="135"/>
      <c r="G108" s="86"/>
      <c r="H108" s="247"/>
      <c r="I108" s="236" t="e">
        <f t="shared" si="5"/>
        <v>#DIV/0!</v>
      </c>
    </row>
    <row r="109" spans="1:9" ht="15.75" thickBot="1" x14ac:dyDescent="0.25">
      <c r="A109" s="57">
        <v>423</v>
      </c>
      <c r="B109" s="29" t="s">
        <v>97</v>
      </c>
      <c r="C109" s="86">
        <v>0</v>
      </c>
      <c r="D109" s="87"/>
      <c r="E109" s="86"/>
      <c r="F109" s="135"/>
      <c r="G109" s="86">
        <v>0</v>
      </c>
      <c r="H109" s="247">
        <v>0</v>
      </c>
      <c r="I109" s="236" t="e">
        <f>+H109/G109*100</f>
        <v>#DIV/0!</v>
      </c>
    </row>
    <row r="110" spans="1:9" ht="15.75" thickBot="1" x14ac:dyDescent="0.25">
      <c r="A110" s="57">
        <v>424</v>
      </c>
      <c r="B110" s="28" t="s">
        <v>61</v>
      </c>
      <c r="C110" s="87">
        <v>5000</v>
      </c>
      <c r="D110" s="87"/>
      <c r="E110" s="87"/>
      <c r="F110" s="135"/>
      <c r="G110" s="87">
        <v>13500</v>
      </c>
      <c r="H110" s="247">
        <v>13341.13</v>
      </c>
      <c r="I110" s="236">
        <f t="shared" si="5"/>
        <v>98.823185185185181</v>
      </c>
    </row>
    <row r="111" spans="1:9" ht="15.75" hidden="1" thickBot="1" x14ac:dyDescent="0.25">
      <c r="A111" s="57">
        <v>4241</v>
      </c>
      <c r="B111" s="28" t="s">
        <v>62</v>
      </c>
      <c r="C111" s="87"/>
      <c r="D111" s="87"/>
      <c r="E111" s="87"/>
      <c r="F111" s="135"/>
      <c r="G111" s="253"/>
      <c r="H111" s="247"/>
      <c r="I111" s="236" t="e">
        <f t="shared" si="5"/>
        <v>#DIV/0!</v>
      </c>
    </row>
    <row r="112" spans="1:9" ht="15.75" hidden="1" thickBot="1" x14ac:dyDescent="0.25">
      <c r="A112" s="57">
        <v>4242</v>
      </c>
      <c r="B112" s="28" t="s">
        <v>63</v>
      </c>
      <c r="C112" s="93"/>
      <c r="D112" s="93"/>
      <c r="E112" s="93"/>
      <c r="F112" s="139"/>
      <c r="G112" s="93"/>
      <c r="H112" s="247"/>
      <c r="I112" s="236" t="e">
        <f t="shared" si="5"/>
        <v>#DIV/0!</v>
      </c>
    </row>
    <row r="113" spans="1:9" ht="16.5" hidden="1" thickBot="1" x14ac:dyDescent="0.3">
      <c r="A113" s="19">
        <v>5</v>
      </c>
      <c r="B113" s="36" t="s">
        <v>98</v>
      </c>
      <c r="C113" s="98">
        <f>+C114+C115+C123</f>
        <v>0</v>
      </c>
      <c r="D113" s="98">
        <f>+D114+D115+D123</f>
        <v>12000</v>
      </c>
      <c r="E113" s="98">
        <f>+E114+E115+E123</f>
        <v>12000</v>
      </c>
      <c r="F113" s="143">
        <f>+F114+F115+F123</f>
        <v>-12000</v>
      </c>
      <c r="G113" s="98">
        <f>+G114+G115+G123</f>
        <v>0</v>
      </c>
      <c r="H113" s="247"/>
      <c r="I113" s="236" t="e">
        <f t="shared" si="5"/>
        <v>#DIV/0!</v>
      </c>
    </row>
    <row r="114" spans="1:9" ht="15.75" hidden="1" thickBot="1" x14ac:dyDescent="0.25">
      <c r="A114" s="58">
        <v>544</v>
      </c>
      <c r="B114" s="59" t="s">
        <v>99</v>
      </c>
      <c r="C114" s="86">
        <v>0</v>
      </c>
      <c r="D114" s="86">
        <v>12000</v>
      </c>
      <c r="E114" s="86">
        <v>12000</v>
      </c>
      <c r="F114" s="144">
        <f>+G114-E114</f>
        <v>-12000</v>
      </c>
      <c r="G114" s="86">
        <v>0</v>
      </c>
      <c r="H114" s="247"/>
      <c r="I114" s="236" t="e">
        <f t="shared" si="5"/>
        <v>#DIV/0!</v>
      </c>
    </row>
    <row r="115" spans="1:9" ht="15.75" thickBot="1" x14ac:dyDescent="0.25">
      <c r="A115" s="231"/>
      <c r="B115" s="232"/>
      <c r="C115" s="233"/>
      <c r="D115" s="233"/>
      <c r="E115" s="233"/>
      <c r="F115" s="234"/>
      <c r="G115" s="106"/>
      <c r="H115" s="249"/>
      <c r="I115" s="236"/>
    </row>
    <row r="116" spans="1:9" ht="18.75" thickBot="1" x14ac:dyDescent="0.3">
      <c r="A116" s="225"/>
      <c r="B116" s="226" t="s">
        <v>96</v>
      </c>
      <c r="C116" s="227">
        <f>+C100+C51</f>
        <v>49485500</v>
      </c>
      <c r="D116" s="227"/>
      <c r="E116" s="227">
        <f>+E100+E51+E113</f>
        <v>18200</v>
      </c>
      <c r="F116" s="228">
        <f>+G116-E116</f>
        <v>27472925</v>
      </c>
      <c r="G116" s="113">
        <f>+G100+G51+G113</f>
        <v>27491125</v>
      </c>
      <c r="H116" s="250">
        <f>+H100+H51</f>
        <v>31867296.400000002</v>
      </c>
      <c r="I116" s="191">
        <f>+H116/G116*100</f>
        <v>115.91848787563259</v>
      </c>
    </row>
    <row r="117" spans="1:9" ht="20.25" thickTop="1" thickBot="1" x14ac:dyDescent="0.3">
      <c r="A117" s="37"/>
      <c r="B117" s="38" t="s">
        <v>64</v>
      </c>
      <c r="C117" s="39">
        <f>+C47-C116</f>
        <v>0</v>
      </c>
      <c r="D117" s="39"/>
      <c r="E117" s="39">
        <f>+E47-E116</f>
        <v>76800</v>
      </c>
      <c r="F117" s="39"/>
      <c r="G117" s="251">
        <f>+G47-G116</f>
        <v>0</v>
      </c>
      <c r="H117" s="235">
        <f>+H47-H116</f>
        <v>-7151411.7500000037</v>
      </c>
    </row>
    <row r="118" spans="1:9" ht="18.75" x14ac:dyDescent="0.2">
      <c r="A118" s="40"/>
      <c r="B118" s="41"/>
      <c r="C118" s="42"/>
      <c r="D118" s="42"/>
    </row>
    <row r="119" spans="1:9" ht="18.75" x14ac:dyDescent="0.2">
      <c r="A119" s="40"/>
      <c r="B119" s="41"/>
      <c r="C119" s="42"/>
      <c r="D119" s="42"/>
    </row>
  </sheetData>
  <mergeCells count="18">
    <mergeCell ref="A1:C1"/>
    <mergeCell ref="B3:B4"/>
    <mergeCell ref="C3:C4"/>
    <mergeCell ref="D3:D4"/>
    <mergeCell ref="E49:E50"/>
    <mergeCell ref="E3:E4"/>
    <mergeCell ref="A49:A50"/>
    <mergeCell ref="B49:B50"/>
    <mergeCell ref="C49:C50"/>
    <mergeCell ref="D49:D50"/>
    <mergeCell ref="H49:H50"/>
    <mergeCell ref="H3:H4"/>
    <mergeCell ref="I3:I4"/>
    <mergeCell ref="I49:I50"/>
    <mergeCell ref="F3:F4"/>
    <mergeCell ref="G3:G4"/>
    <mergeCell ref="F49:F50"/>
    <mergeCell ref="G49:G50"/>
  </mergeCells>
  <pageMargins left="0.23622047244094491" right="0.31496062992125984" top="0.19685039370078741" bottom="3.937007874015748E-2" header="0.11811023622047245" footer="0.11811023622047245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FP- 3 razina</vt:lpstr>
      <vt:lpstr>'FP- 3 razina'!Podrucje_ispisa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Dražen Blažeka</cp:lastModifiedBy>
  <cp:lastPrinted>2020-02-25T11:59:12Z</cp:lastPrinted>
  <dcterms:created xsi:type="dcterms:W3CDTF">2016-11-11T10:55:30Z</dcterms:created>
  <dcterms:modified xsi:type="dcterms:W3CDTF">2022-02-01T18:50:05Z</dcterms:modified>
</cp:coreProperties>
</file>